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80" lockStructure="1"/>
  <bookViews>
    <workbookView xWindow="-15" yWindow="-15" windowWidth="9990" windowHeight="10335"/>
  </bookViews>
  <sheets>
    <sheet name="Molise - Entrate" sheetId="1" r:id="rId1"/>
    <sheet name="Molise -Territorio" sheetId="5" r:id="rId2"/>
    <sheet name="Puglia- Entrate " sheetId="6" r:id="rId3"/>
    <sheet name="Puglia -Territorio " sheetId="7" r:id="rId4"/>
  </sheets>
  <calcPr calcId="145621"/>
</workbook>
</file>

<file path=xl/calcChain.xml><?xml version="1.0" encoding="utf-8"?>
<calcChain xmlns="http://schemas.openxmlformats.org/spreadsheetml/2006/main">
  <c r="L18" i="7" l="1"/>
  <c r="K18" i="7"/>
  <c r="K13" i="7"/>
  <c r="K8" i="7"/>
  <c r="K7" i="7"/>
  <c r="K17" i="7"/>
  <c r="K9" i="7" l="1"/>
  <c r="K10" i="7"/>
  <c r="K11" i="7"/>
  <c r="K12" i="7"/>
  <c r="K14" i="7"/>
  <c r="K15" i="7"/>
  <c r="K16" i="7"/>
  <c r="N11" i="5" l="1"/>
  <c r="O11" i="5"/>
  <c r="M11" i="5"/>
  <c r="L11" i="5"/>
  <c r="K11" i="1"/>
  <c r="J11" i="1"/>
  <c r="AC7" i="7"/>
  <c r="AB7" i="7"/>
  <c r="I16" i="6"/>
  <c r="G16" i="6"/>
  <c r="F16" i="6"/>
  <c r="E16" i="6"/>
  <c r="AC18" i="7" l="1"/>
  <c r="AB18" i="7"/>
  <c r="P18" i="7"/>
  <c r="Y17" i="7"/>
  <c r="G11" i="5"/>
  <c r="J8" i="5"/>
  <c r="J9" i="5"/>
  <c r="J10" i="5"/>
  <c r="J7" i="5"/>
  <c r="V7" i="1"/>
  <c r="Z14" i="7"/>
  <c r="Z13" i="7"/>
  <c r="Z10" i="7"/>
  <c r="Y10" i="7"/>
  <c r="Z7" i="7"/>
  <c r="Y15" i="7"/>
  <c r="Y14" i="7"/>
  <c r="Y13" i="7"/>
  <c r="Y11" i="7"/>
  <c r="Y9" i="7"/>
  <c r="Y7" i="7"/>
  <c r="Q17" i="7"/>
  <c r="Z17" i="7" s="1"/>
  <c r="Q15" i="7"/>
  <c r="Z15" i="7" s="1"/>
  <c r="Q11" i="7"/>
  <c r="Z11" i="7" s="1"/>
  <c r="Q9" i="7"/>
  <c r="Z9" i="7" s="1"/>
  <c r="L28" i="6"/>
  <c r="M28" i="6"/>
  <c r="Y8" i="6"/>
  <c r="Y28" i="6" s="1"/>
  <c r="X8" i="6"/>
  <c r="X28" i="6" s="1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7" i="6"/>
  <c r="H28" i="6" s="1"/>
  <c r="Q18" i="7" l="1"/>
  <c r="Y18" i="7"/>
  <c r="Z18" i="7"/>
  <c r="U28" i="6"/>
  <c r="J11" i="5"/>
  <c r="V28" i="6"/>
  <c r="AA11" i="5"/>
  <c r="Z11" i="5"/>
  <c r="X8" i="5"/>
  <c r="X9" i="5"/>
  <c r="X10" i="5"/>
  <c r="W8" i="5"/>
  <c r="W9" i="5"/>
  <c r="W10" i="5"/>
  <c r="X7" i="5"/>
  <c r="W7" i="5"/>
  <c r="Y11" i="1"/>
  <c r="X11" i="1"/>
  <c r="V8" i="1"/>
  <c r="V9" i="1"/>
  <c r="V10" i="1"/>
  <c r="U8" i="1"/>
  <c r="U9" i="1"/>
  <c r="U10" i="1"/>
  <c r="W11" i="5" l="1"/>
  <c r="X11" i="5"/>
  <c r="M18" i="7"/>
  <c r="I28" i="6"/>
  <c r="V11" i="1" l="1"/>
  <c r="U7" i="1"/>
  <c r="U11" i="1" s="1"/>
  <c r="I11" i="1"/>
  <c r="K11" i="5"/>
  <c r="H8" i="1"/>
  <c r="H9" i="1"/>
  <c r="H10" i="1"/>
  <c r="H7" i="1"/>
  <c r="H11" i="1" l="1"/>
</calcChain>
</file>

<file path=xl/sharedStrings.xml><?xml version="1.0" encoding="utf-8"?>
<sst xmlns="http://schemas.openxmlformats.org/spreadsheetml/2006/main" count="348" uniqueCount="154">
  <si>
    <t>DATI IMMOBILE</t>
  </si>
  <si>
    <t>ADDETTI IMPIEGATI NEI CONTRATTI IN ESSERE</t>
  </si>
  <si>
    <t>RIFIUTI SPECIALI - smaltimento anno 2011</t>
  </si>
  <si>
    <t>TIPOLOGIA UFFICIO</t>
  </si>
  <si>
    <t>INDIRIZZO IMMOBILE</t>
  </si>
  <si>
    <t>COMUNE</t>
  </si>
  <si>
    <t>Prov.</t>
  </si>
  <si>
    <t xml:space="preserve">
N° dipendenti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</si>
  <si>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</si>
  <si>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</si>
  <si>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</si>
  <si>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</si>
  <si>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</si>
  <si>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</si>
  <si>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</si>
  <si>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</si>
  <si>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n° contenitori utilizzati per lo smaltimento</t>
  </si>
  <si>
    <t>TOTALE</t>
  </si>
  <si>
    <t>UP - Servizi Catastali</t>
  </si>
  <si>
    <t>Ufficio Provinciale</t>
  </si>
  <si>
    <t>D - Front - office</t>
  </si>
  <si>
    <t>DIR. REG. DEL MOLISE</t>
  </si>
  <si>
    <t>DIR. PROV. + UFF. TERR. DI CAMPOBASSO</t>
  </si>
  <si>
    <t>UFF. TERR. DI TERMOLI</t>
  </si>
  <si>
    <t>DIR. PROV. + UFF. TERR. DI ISERNIA</t>
  </si>
  <si>
    <t>CAMPOBASSO</t>
  </si>
  <si>
    <t>CB</t>
  </si>
  <si>
    <t>TERMOLI</t>
  </si>
  <si>
    <t>ISERNIA</t>
  </si>
  <si>
    <t>IS</t>
  </si>
  <si>
    <t xml:space="preserve">Viale Regina Elena, 1 </t>
  </si>
  <si>
    <t>Archivio</t>
  </si>
  <si>
    <t xml:space="preserve">Via De Gasperi, 34 </t>
  </si>
  <si>
    <t xml:space="preserve">Viale Duca d'Aosta, 25 A </t>
  </si>
  <si>
    <t xml:space="preserve">Via Libero Testa, 15,17 </t>
  </si>
  <si>
    <t xml:space="preserve">CAMPOBASSO </t>
  </si>
  <si>
    <t xml:space="preserve">CB </t>
  </si>
  <si>
    <t xml:space="preserve">ISERNIA </t>
  </si>
  <si>
    <t xml:space="preserve">IS </t>
  </si>
  <si>
    <t>LOTTO 9</t>
  </si>
  <si>
    <t>C.A.M. BARI + GARANTE DEL CONTRIBUENTE</t>
  </si>
  <si>
    <t>P.ZZA MASSARI, 50</t>
  </si>
  <si>
    <t>DIR. REG. DELLA PUGLIA + UFF. TERR. DI BARI</t>
  </si>
  <si>
    <t>VIA AMENDOLA,  201/5-7</t>
  </si>
  <si>
    <t>Direzione Regionale</t>
  </si>
  <si>
    <t>Via Amendola, 201/5-7</t>
  </si>
  <si>
    <t>DIR. PROV. DI BARI</t>
  </si>
  <si>
    <t>VIA G. AMENDOLA, 164/A</t>
  </si>
  <si>
    <t>UFF. TERR. DI GIOIA DEL COLLE</t>
  </si>
  <si>
    <t>VIA NOCI ANG. SS. 100</t>
  </si>
  <si>
    <t>SPORTELLO DI GIOIA DEL COLLE - ALTAMURA</t>
  </si>
  <si>
    <t>VIA RENO ANG. VIA OFANTO</t>
  </si>
  <si>
    <t>DIR. PROV. + UFF. TERR. DI BRINDISI</t>
  </si>
  <si>
    <t>VIA N. SAURO, 7</t>
  </si>
  <si>
    <t>UFF. TERR. DI OSTUNI</t>
  </si>
  <si>
    <t>UFF. TERR. DI TRANI</t>
  </si>
  <si>
    <t>DIR. PROV. BARLETTA-ANDRIA TRANI e UFF. TERR.  BARLETTA</t>
  </si>
  <si>
    <t>DIR. PROV. + UFF. TERR. DI FOGGIA</t>
  </si>
  <si>
    <t>UFF. TERR. DI MANFREDONIA</t>
  </si>
  <si>
    <t>P.ZZA MARCONI, 3</t>
  </si>
  <si>
    <t>UFF. TERR. DI CERIGNOLA</t>
  </si>
  <si>
    <t>UFF. TERR. DI SAN SEVERO</t>
  </si>
  <si>
    <t>V.LE DUE GIUGNO, 182-184</t>
  </si>
  <si>
    <t>UFF. TERR. DI MAGLIE</t>
  </si>
  <si>
    <t>UFF. TERR. DI GALLIPOLI</t>
  </si>
  <si>
    <t>UFF. TERR. DI CASARANO</t>
  </si>
  <si>
    <t>DIR. PROV. DI LECCE</t>
  </si>
  <si>
    <t xml:space="preserve">UFF. TERR. DI LECCE </t>
  </si>
  <si>
    <t xml:space="preserve"> VIA SAN NICOLA 2 / ANG. VIA CALASSO </t>
  </si>
  <si>
    <t>DIR. PROV. DI TARANTO</t>
  </si>
  <si>
    <t>UFF. TERR. DI TARANTO</t>
  </si>
  <si>
    <t>BARI</t>
  </si>
  <si>
    <t>BA</t>
  </si>
  <si>
    <t>GIOIA DEL COLLE</t>
  </si>
  <si>
    <t>ALTAMURA</t>
  </si>
  <si>
    <t>BRINDISI</t>
  </si>
  <si>
    <t>BR</t>
  </si>
  <si>
    <t>OSTUNI</t>
  </si>
  <si>
    <t>TRANI</t>
  </si>
  <si>
    <t>BT</t>
  </si>
  <si>
    <t>BARLETTA</t>
  </si>
  <si>
    <t>LUCERA</t>
  </si>
  <si>
    <t>FG</t>
  </si>
  <si>
    <t>FOGGIA</t>
  </si>
  <si>
    <t>MANFREDONIA</t>
  </si>
  <si>
    <t>CERIGNOLA</t>
  </si>
  <si>
    <t>SAN SEVERO</t>
  </si>
  <si>
    <t>MAGLIE</t>
  </si>
  <si>
    <t>LE</t>
  </si>
  <si>
    <t>GALLIPOLI</t>
  </si>
  <si>
    <t>CASARANO</t>
  </si>
  <si>
    <t>LECCE</t>
  </si>
  <si>
    <t>TARANTO</t>
  </si>
  <si>
    <t>TA</t>
  </si>
  <si>
    <t>Ufficio provinciale</t>
  </si>
  <si>
    <t>Piazza Massari, 50</t>
  </si>
  <si>
    <t>UP - Servizi Pubblicità Immobiliare - solo archivio</t>
  </si>
  <si>
    <t>Via Amendola, 164/D</t>
  </si>
  <si>
    <t>Sede Staccata - Servizi Pubblicità Immobiliare</t>
  </si>
  <si>
    <t>Via Beltrami, 24</t>
  </si>
  <si>
    <t>Via Nazario Sauro, 7</t>
  </si>
  <si>
    <t>UP - Servizi Pubblicità Immobiliare</t>
  </si>
  <si>
    <t>Piazza Curtatone, 5</t>
  </si>
  <si>
    <t>Piazza Cavour, 23</t>
  </si>
  <si>
    <t>Via Scarano</t>
  </si>
  <si>
    <t>Viale Gallipoli, 37</t>
  </si>
  <si>
    <t>Via Gabriele D'Annunzio, 56</t>
  </si>
  <si>
    <t>Via Pupino, 92</t>
  </si>
  <si>
    <t>RIFIUTI SPECIALI - smaltimento anno 2012</t>
  </si>
  <si>
    <t>STAMPANTI</t>
  </si>
  <si>
    <t>Mq UFFICI + Front-Office</t>
  </si>
  <si>
    <t>Mq Uffici + Front-office</t>
  </si>
  <si>
    <t>080318</t>
  </si>
  <si>
    <t>DIREZIONE REGIONALE MOLISE - ENTRATE</t>
  </si>
  <si>
    <t xml:space="preserve">Uffici </t>
  </si>
  <si>
    <t>Front Office</t>
  </si>
  <si>
    <t xml:space="preserve">Vani accessori </t>
  </si>
  <si>
    <t>Mq Uffici + Vani accessori</t>
  </si>
  <si>
    <t>DIREZIONE REGIONALE MOLISE - TERRITORIO</t>
  </si>
  <si>
    <t>DIREZIONE REGIONALE PUGLIA - ENTRATE</t>
  </si>
  <si>
    <t>DIREZIONE REGIONALE PUGLIA - TERRITORIO</t>
  </si>
  <si>
    <t>N° addetti L. 407/90</t>
  </si>
  <si>
    <t>Totale addetti</t>
  </si>
  <si>
    <t>Totale ore settimanali</t>
  </si>
  <si>
    <t>N° addetti</t>
  </si>
  <si>
    <t>Ore settimanali</t>
  </si>
  <si>
    <t>Chilogrammi smaltiti</t>
  </si>
  <si>
    <t>RIFIUTI SPECIALI - smaltimento annuo</t>
  </si>
  <si>
    <t>Uffici</t>
  </si>
  <si>
    <t>Front - office</t>
  </si>
  <si>
    <t>Archivi istituzionali</t>
  </si>
  <si>
    <t xml:space="preserve">Archivi di deposito </t>
  </si>
  <si>
    <t xml:space="preserve">Magazzini, depositi </t>
  </si>
  <si>
    <t>Front office</t>
  </si>
  <si>
    <t xml:space="preserve">VIA ANGELO SCATOLONE, 4 </t>
  </si>
  <si>
    <t>PIAZZALE PALATUCCI, 10</t>
  </si>
  <si>
    <t xml:space="preserve">VIA EGADI, 9 </t>
  </si>
  <si>
    <t>VIA VENEZIALE, 64</t>
  </si>
  <si>
    <t>VIA FILANNINO, 6/8</t>
  </si>
  <si>
    <t>VIA M. DI BORGOGNA, 17/B</t>
  </si>
  <si>
    <t>C.SO VITTORIO EMANUELE II, 203</t>
  </si>
  <si>
    <t xml:space="preserve">VIA S. DOMENICO, 97 </t>
  </si>
  <si>
    <t>VIA FRANCESCO MARCONE (EX VIA NEDO NADI ANG. VIA BAFFI)</t>
  </si>
  <si>
    <t>VIA IESOLO, 3</t>
  </si>
  <si>
    <t>VICO BOTTAI ANG. C.SO ROMA, SNC</t>
  </si>
  <si>
    <t>VIA PRINCIPE DE CURTIS, SNC</t>
  </si>
  <si>
    <t>V.LE OTRANTO/ANG. VIA LEUCA, SNC</t>
  </si>
  <si>
    <t xml:space="preserve">VIA PLATEJA, 30 </t>
  </si>
  <si>
    <t>VIA ORAZIO FLACCO, 3/5</t>
  </si>
  <si>
    <t xml:space="preserve">UFF. TERR. DI LUCERA </t>
  </si>
  <si>
    <t>VIA CAVALIERI DI VITTORIO VENETO, 11 (EX VIA GALLIPOLI)</t>
  </si>
  <si>
    <t>N° dipendenti</t>
  </si>
  <si>
    <t>mq postazioni lavoro adiacenti archivi (canone uffici)</t>
  </si>
  <si>
    <t>Archivi oggetto di pulizie frequenti
(canone Aree Tecniche)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</si>
</sst>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]\ * #,##0.00_-;\-[$€]\ * #,##0.00_-;_-[$€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8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" fontId="5" fillId="6" borderId="5" xfId="3" applyNumberFormat="1" applyFont="1" applyFill="1" applyBorder="1" applyAlignment="1" applyProtection="1">
      <alignment horizontal="center" vertical="center"/>
      <protection locked="0"/>
    </xf>
    <xf numFmtId="3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7" fillId="0" borderId="0" xfId="0" applyFont="1"/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7" fillId="6" borderId="5" xfId="3" applyFont="1" applyFill="1" applyBorder="1" applyAlignment="1" applyProtection="1">
      <alignment horizontal="center" vertical="center" wrapText="1"/>
      <protection locked="0"/>
    </xf>
    <xf numFmtId="4" fontId="5" fillId="6" borderId="5" xfId="3" applyNumberFormat="1" applyFont="1" applyFill="1" applyBorder="1" applyAlignment="1" applyProtection="1">
      <alignment horizontal="right" vertical="center"/>
      <protection locked="0"/>
    </xf>
    <xf numFmtId="3" fontId="4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5" xfId="0" applyNumberFormat="1" applyFont="1" applyFill="1" applyBorder="1" applyAlignment="1" applyProtection="1">
      <alignment vertical="center" wrapText="1"/>
      <protection locked="0"/>
    </xf>
    <xf numFmtId="2" fontId="0" fillId="6" borderId="5" xfId="0" applyNumberFormat="1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7" fillId="7" borderId="5" xfId="3" applyFont="1" applyFill="1" applyBorder="1" applyAlignment="1" applyProtection="1">
      <alignment horizontal="center" vertical="center" wrapText="1"/>
      <protection locked="0"/>
    </xf>
    <xf numFmtId="4" fontId="5" fillId="7" borderId="5" xfId="3" applyNumberFormat="1" applyFont="1" applyFill="1" applyBorder="1" applyAlignment="1" applyProtection="1">
      <alignment horizontal="right" vertical="center"/>
      <protection locked="0"/>
    </xf>
    <xf numFmtId="3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NumberFormat="1" applyFont="1" applyFill="1" applyBorder="1" applyAlignment="1" applyProtection="1">
      <alignment vertical="center" wrapText="1"/>
      <protection locked="0"/>
    </xf>
    <xf numFmtId="2" fontId="0" fillId="7" borderId="5" xfId="0" applyNumberFormat="1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7" borderId="12" xfId="0" applyFont="1" applyFill="1" applyBorder="1" applyAlignment="1" applyProtection="1">
      <alignment horizontal="center" vertical="center" wrapText="1"/>
      <protection locked="0"/>
    </xf>
    <xf numFmtId="0" fontId="7" fillId="6" borderId="11" xfId="3" applyFont="1" applyFill="1" applyBorder="1" applyAlignment="1" applyProtection="1">
      <alignment horizontal="center" vertical="center" wrapText="1"/>
      <protection locked="0"/>
    </xf>
    <xf numFmtId="0" fontId="7" fillId="7" borderId="11" xfId="3" applyFont="1" applyFill="1" applyBorder="1" applyAlignment="1" applyProtection="1">
      <alignment horizontal="center" vertical="center" wrapText="1"/>
      <protection locked="0"/>
    </xf>
    <xf numFmtId="0" fontId="7" fillId="6" borderId="6" xfId="3" applyFont="1" applyFill="1" applyBorder="1" applyAlignment="1" applyProtection="1">
      <alignment horizontal="center" vertical="center" wrapText="1"/>
      <protection locked="0"/>
    </xf>
    <xf numFmtId="4" fontId="5" fillId="6" borderId="7" xfId="3" applyNumberFormat="1" applyFont="1" applyFill="1" applyBorder="1" applyAlignment="1" applyProtection="1">
      <alignment horizontal="right" vertical="center"/>
      <protection locked="0"/>
    </xf>
    <xf numFmtId="3" fontId="4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7" xfId="0" applyNumberFormat="1" applyFont="1" applyFill="1" applyBorder="1" applyAlignment="1" applyProtection="1">
      <alignment vertical="center" wrapText="1"/>
      <protection locked="0"/>
    </xf>
    <xf numFmtId="2" fontId="0" fillId="6" borderId="7" xfId="0" applyNumberFormat="1" applyFont="1" applyFill="1" applyBorder="1" applyAlignment="1" applyProtection="1">
      <alignment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27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3" applyFont="1" applyFill="1" applyBorder="1" applyAlignment="1" applyProtection="1">
      <alignment horizontal="center" vertical="center" wrapText="1"/>
      <protection locked="0"/>
    </xf>
    <xf numFmtId="0" fontId="5" fillId="7" borderId="11" xfId="3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5" xfId="0" applyFont="1" applyFill="1" applyBorder="1" applyAlignment="1" applyProtection="1">
      <alignment horizontal="right" vertical="center" wrapText="1"/>
      <protection locked="0"/>
    </xf>
    <xf numFmtId="0" fontId="0" fillId="6" borderId="5" xfId="0" applyFont="1" applyFill="1" applyBorder="1" applyAlignment="1" applyProtection="1">
      <alignment horizontal="right" vertical="center" wrapText="1"/>
    </xf>
    <xf numFmtId="0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5" xfId="0" applyFont="1" applyFill="1" applyBorder="1" applyAlignment="1" applyProtection="1">
      <alignment horizontal="right" vertical="center" wrapText="1"/>
      <protection locked="0"/>
    </xf>
    <xf numFmtId="0" fontId="0" fillId="7" borderId="5" xfId="0" applyFont="1" applyFill="1" applyBorder="1" applyAlignment="1" applyProtection="1">
      <alignment horizontal="right" vertical="center" wrapText="1"/>
    </xf>
    <xf numFmtId="0" fontId="7" fillId="6" borderId="13" xfId="3" applyFont="1" applyFill="1" applyBorder="1" applyAlignment="1" applyProtection="1">
      <alignment horizontal="center" vertical="center" wrapText="1"/>
      <protection locked="0"/>
    </xf>
    <xf numFmtId="3" fontId="4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</xf>
    <xf numFmtId="0" fontId="0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4" xfId="0" applyFont="1" applyFill="1" applyBorder="1" applyAlignment="1" applyProtection="1">
      <alignment horizontal="right" vertical="center" wrapText="1"/>
      <protection locked="0"/>
    </xf>
    <xf numFmtId="0" fontId="0" fillId="6" borderId="14" xfId="0" applyFont="1" applyFill="1" applyBorder="1" applyAlignment="1" applyProtection="1">
      <alignment horizontal="right" vertical="center" wrapText="1"/>
    </xf>
    <xf numFmtId="2" fontId="0" fillId="6" borderId="8" xfId="0" applyNumberFormat="1" applyFont="1" applyFill="1" applyBorder="1" applyAlignment="1" applyProtection="1">
      <alignment horizontal="right" vertical="center" wrapText="1"/>
    </xf>
    <xf numFmtId="2" fontId="0" fillId="7" borderId="12" xfId="0" applyNumberFormat="1" applyFont="1" applyFill="1" applyBorder="1" applyAlignment="1" applyProtection="1">
      <alignment horizontal="right" vertical="center" wrapText="1"/>
    </xf>
    <xf numFmtId="2" fontId="0" fillId="6" borderId="12" xfId="0" applyNumberFormat="1" applyFont="1" applyFill="1" applyBorder="1" applyAlignment="1" applyProtection="1">
      <alignment horizontal="right" vertical="center" wrapText="1"/>
    </xf>
    <xf numFmtId="0" fontId="5" fillId="6" borderId="6" xfId="3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7" fillId="6" borderId="7" xfId="3" applyFont="1" applyFill="1" applyBorder="1" applyAlignment="1" applyProtection="1">
      <alignment horizontal="center" vertical="center" wrapText="1"/>
      <protection locked="0"/>
    </xf>
    <xf numFmtId="0" fontId="5" fillId="6" borderId="11" xfId="3" applyFont="1" applyFill="1" applyBorder="1" applyAlignment="1" applyProtection="1">
      <alignment horizontal="center" vertical="center" wrapText="1"/>
      <protection locked="0"/>
    </xf>
    <xf numFmtId="0" fontId="7" fillId="6" borderId="14" xfId="3" applyFont="1" applyFill="1" applyBorder="1" applyAlignment="1" applyProtection="1">
      <alignment horizontal="center" vertical="center" wrapText="1"/>
      <protection locked="0"/>
    </xf>
    <xf numFmtId="4" fontId="5" fillId="6" borderId="14" xfId="3" applyNumberFormat="1" applyFont="1" applyFill="1" applyBorder="1" applyAlignment="1" applyProtection="1">
      <alignment horizontal="right" vertical="center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13" fillId="4" borderId="34" xfId="0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/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7" fillId="6" borderId="16" xfId="3" applyFont="1" applyFill="1" applyBorder="1" applyAlignment="1" applyProtection="1">
      <alignment horizontal="center" vertical="center" wrapText="1"/>
      <protection locked="0"/>
    </xf>
    <xf numFmtId="0" fontId="7" fillId="6" borderId="33" xfId="3" applyFont="1" applyFill="1" applyBorder="1" applyAlignment="1" applyProtection="1">
      <alignment horizontal="center" vertical="center"/>
      <protection locked="0"/>
    </xf>
    <xf numFmtId="2" fontId="0" fillId="6" borderId="8" xfId="2" applyNumberFormat="1" applyFont="1" applyFill="1" applyBorder="1" applyAlignment="1" applyProtection="1">
      <alignment horizontal="right" vertical="center" wrapText="1"/>
    </xf>
    <xf numFmtId="0" fontId="7" fillId="7" borderId="9" xfId="3" applyFont="1" applyFill="1" applyBorder="1" applyAlignment="1" applyProtection="1">
      <alignment horizontal="center" vertical="center" wrapText="1"/>
      <protection locked="0"/>
    </xf>
    <xf numFmtId="0" fontId="7" fillId="7" borderId="38" xfId="3" applyFont="1" applyFill="1" applyBorder="1" applyAlignment="1" applyProtection="1">
      <alignment horizontal="center" vertical="center"/>
      <protection locked="0"/>
    </xf>
    <xf numFmtId="2" fontId="0" fillId="7" borderId="12" xfId="2" applyNumberFormat="1" applyFont="1" applyFill="1" applyBorder="1" applyAlignment="1" applyProtection="1">
      <alignment horizontal="right" vertical="center" wrapText="1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/>
    <xf numFmtId="4" fontId="0" fillId="0" borderId="30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6" borderId="8" xfId="3" applyFont="1" applyFill="1" applyBorder="1" applyAlignment="1" applyProtection="1">
      <alignment horizontal="center" vertical="center"/>
      <protection locked="0"/>
    </xf>
    <xf numFmtId="0" fontId="7" fillId="7" borderId="12" xfId="3" applyFont="1" applyFill="1" applyBorder="1" applyAlignment="1" applyProtection="1">
      <alignment horizontal="center" vertical="center"/>
      <protection locked="0"/>
    </xf>
    <xf numFmtId="0" fontId="7" fillId="6" borderId="15" xfId="3" applyFont="1" applyFill="1" applyBorder="1" applyAlignment="1" applyProtection="1">
      <alignment horizontal="center" vertical="center"/>
      <protection locked="0"/>
    </xf>
    <xf numFmtId="0" fontId="5" fillId="6" borderId="8" xfId="3" applyFont="1" applyFill="1" applyBorder="1" applyAlignment="1" applyProtection="1">
      <alignment horizontal="right" vertical="center"/>
      <protection locked="0"/>
    </xf>
    <xf numFmtId="0" fontId="5" fillId="7" borderId="12" xfId="3" applyFont="1" applyFill="1" applyBorder="1" applyAlignment="1" applyProtection="1">
      <alignment horizontal="right" vertical="center"/>
      <protection locked="0"/>
    </xf>
    <xf numFmtId="0" fontId="5" fillId="6" borderId="15" xfId="3" applyFont="1" applyFill="1" applyBorder="1" applyAlignment="1" applyProtection="1">
      <alignment horizontal="right" vertical="center"/>
      <protection locked="0"/>
    </xf>
    <xf numFmtId="2" fontId="0" fillId="6" borderId="15" xfId="2" applyNumberFormat="1" applyFont="1" applyFill="1" applyBorder="1" applyAlignment="1" applyProtection="1">
      <alignment horizontal="right" vertical="center" wrapText="1"/>
    </xf>
    <xf numFmtId="0" fontId="7" fillId="6" borderId="9" xfId="3" applyFont="1" applyFill="1" applyBorder="1" applyAlignment="1" applyProtection="1">
      <alignment horizontal="center" vertical="center" wrapText="1"/>
      <protection locked="0"/>
    </xf>
    <xf numFmtId="4" fontId="5" fillId="6" borderId="9" xfId="3" applyNumberFormat="1" applyFont="1" applyFill="1" applyBorder="1" applyAlignment="1" applyProtection="1">
      <alignment vertical="center"/>
      <protection locked="0"/>
    </xf>
    <xf numFmtId="4" fontId="5" fillId="7" borderId="9" xfId="3" applyNumberFormat="1" applyFont="1" applyFill="1" applyBorder="1" applyAlignment="1" applyProtection="1">
      <alignment vertical="center"/>
      <protection locked="0"/>
    </xf>
    <xf numFmtId="4" fontId="5" fillId="7" borderId="9" xfId="0" applyNumberFormat="1" applyFont="1" applyFill="1" applyBorder="1" applyAlignment="1" applyProtection="1">
      <alignment vertical="center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4" fontId="5" fillId="6" borderId="6" xfId="3" applyNumberFormat="1" applyFont="1" applyFill="1" applyBorder="1" applyAlignment="1" applyProtection="1">
      <alignment vertical="center"/>
      <protection locked="0"/>
    </xf>
    <xf numFmtId="4" fontId="5" fillId="6" borderId="16" xfId="3" applyNumberFormat="1" applyFont="1" applyFill="1" applyBorder="1" applyAlignment="1" applyProtection="1">
      <alignment vertical="center"/>
      <protection locked="0"/>
    </xf>
    <xf numFmtId="0" fontId="5" fillId="6" borderId="33" xfId="3" applyFont="1" applyFill="1" applyBorder="1" applyAlignment="1" applyProtection="1">
      <alignment vertical="center"/>
      <protection locked="0"/>
    </xf>
    <xf numFmtId="4" fontId="5" fillId="7" borderId="11" xfId="3" applyNumberFormat="1" applyFont="1" applyFill="1" applyBorder="1" applyAlignment="1" applyProtection="1">
      <alignment vertical="center"/>
      <protection locked="0"/>
    </xf>
    <xf numFmtId="0" fontId="5" fillId="7" borderId="38" xfId="3" applyFont="1" applyFill="1" applyBorder="1" applyAlignment="1" applyProtection="1">
      <alignment vertical="center"/>
      <protection locked="0"/>
    </xf>
    <xf numFmtId="4" fontId="5" fillId="6" borderId="11" xfId="3" applyNumberFormat="1" applyFont="1" applyFill="1" applyBorder="1" applyAlignment="1" applyProtection="1">
      <alignment vertical="center"/>
      <protection locked="0"/>
    </xf>
    <xf numFmtId="0" fontId="5" fillId="6" borderId="38" xfId="3" applyFont="1" applyFill="1" applyBorder="1" applyAlignment="1" applyProtection="1">
      <alignment vertical="center"/>
      <protection locked="0"/>
    </xf>
    <xf numFmtId="4" fontId="5" fillId="7" borderId="11" xfId="0" applyNumberFormat="1" applyFont="1" applyFill="1" applyBorder="1" applyAlignment="1" applyProtection="1">
      <alignment vertical="center"/>
      <protection locked="0"/>
    </xf>
    <xf numFmtId="0" fontId="7" fillId="6" borderId="38" xfId="3" applyFont="1" applyFill="1" applyBorder="1" applyAlignment="1" applyProtection="1">
      <alignment horizontal="center" vertical="center"/>
      <protection locked="0"/>
    </xf>
    <xf numFmtId="0" fontId="21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20" xfId="3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8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7" borderId="9" xfId="3" applyFont="1" applyFill="1" applyBorder="1" applyAlignment="1" applyProtection="1">
      <alignment horizontal="center" vertical="center" wrapText="1"/>
      <protection locked="0"/>
    </xf>
    <xf numFmtId="4" fontId="5" fillId="7" borderId="5" xfId="3" applyNumberFormat="1" applyFont="1" applyFill="1" applyBorder="1" applyAlignment="1" applyProtection="1">
      <alignment horizontal="center" vertical="center"/>
      <protection locked="0"/>
    </xf>
    <xf numFmtId="3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9" xfId="3" applyFont="1" applyFill="1" applyBorder="1" applyAlignment="1" applyProtection="1">
      <alignment horizontal="center" vertical="center" wrapText="1"/>
      <protection locked="0"/>
    </xf>
    <xf numFmtId="4" fontId="5" fillId="6" borderId="5" xfId="3" applyNumberFormat="1" applyFont="1" applyFill="1" applyBorder="1" applyAlignment="1" applyProtection="1">
      <alignment horizontal="center" vertical="center"/>
    </xf>
    <xf numFmtId="0" fontId="5" fillId="6" borderId="34" xfId="3" applyFont="1" applyFill="1" applyBorder="1" applyAlignment="1" applyProtection="1">
      <alignment horizontal="center" vertical="center" wrapText="1"/>
      <protection locked="0"/>
    </xf>
    <xf numFmtId="0" fontId="5" fillId="6" borderId="4" xfId="3" applyFont="1" applyFill="1" applyBorder="1" applyAlignment="1" applyProtection="1">
      <alignment horizontal="center" vertical="center" wrapText="1"/>
      <protection locked="0"/>
    </xf>
    <xf numFmtId="0" fontId="7" fillId="6" borderId="4" xfId="3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13" fillId="9" borderId="15" xfId="0" applyFont="1" applyFill="1" applyBorder="1" applyAlignment="1" applyProtection="1">
      <alignment horizontal="center" vertical="center" wrapText="1"/>
      <protection locked="0"/>
    </xf>
    <xf numFmtId="0" fontId="0" fillId="6" borderId="12" xfId="0" applyNumberFormat="1" applyFont="1" applyFill="1" applyBorder="1" applyAlignment="1" applyProtection="1">
      <alignment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horizontal="center"/>
    </xf>
    <xf numFmtId="0" fontId="0" fillId="7" borderId="27" xfId="0" applyNumberFormat="1" applyFont="1" applyFill="1" applyBorder="1" applyAlignment="1" applyProtection="1">
      <alignment vertical="center" wrapText="1"/>
      <protection locked="0"/>
    </xf>
    <xf numFmtId="0" fontId="0" fillId="7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" fontId="5" fillId="6" borderId="6" xfId="3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ill="1" applyBorder="1" applyAlignment="1">
      <alignment horizontal="right" vertical="center"/>
    </xf>
    <xf numFmtId="4" fontId="5" fillId="7" borderId="11" xfId="3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>
      <alignment horizontal="right" vertical="center"/>
    </xf>
    <xf numFmtId="4" fontId="5" fillId="6" borderId="13" xfId="3" applyNumberFormat="1" applyFont="1" applyFill="1" applyBorder="1" applyAlignment="1" applyProtection="1">
      <alignment horizontal="right" vertical="center"/>
      <protection locked="0"/>
    </xf>
    <xf numFmtId="49" fontId="0" fillId="6" borderId="13" xfId="0" applyNumberFormat="1" applyFill="1" applyBorder="1" applyAlignment="1">
      <alignment horizontal="right" vertical="center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5" fillId="7" borderId="13" xfId="3" applyFont="1" applyFill="1" applyBorder="1" applyAlignment="1" applyProtection="1">
      <alignment horizontal="center" vertical="center" wrapText="1"/>
      <protection locked="0"/>
    </xf>
    <xf numFmtId="0" fontId="5" fillId="7" borderId="17" xfId="3" applyFont="1" applyFill="1" applyBorder="1" applyAlignment="1" applyProtection="1">
      <alignment horizontal="center" vertical="center" wrapText="1"/>
      <protection locked="0"/>
    </xf>
    <xf numFmtId="0" fontId="7" fillId="7" borderId="17" xfId="3" applyFont="1" applyFill="1" applyBorder="1" applyAlignment="1" applyProtection="1">
      <alignment horizontal="center" vertical="center" wrapText="1"/>
      <protection locked="0"/>
    </xf>
    <xf numFmtId="0" fontId="7" fillId="7" borderId="28" xfId="3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/>
    <xf numFmtId="4" fontId="2" fillId="0" borderId="25" xfId="0" applyNumberFormat="1" applyFont="1" applyBorder="1" applyAlignment="1">
      <alignment horizontal="center"/>
    </xf>
    <xf numFmtId="0" fontId="0" fillId="7" borderId="11" xfId="0" applyFill="1" applyBorder="1" applyAlignment="1">
      <alignment horizontal="right" vertical="center"/>
    </xf>
    <xf numFmtId="0" fontId="0" fillId="7" borderId="5" xfId="0" applyFill="1" applyBorder="1" applyAlignment="1">
      <alignment horizontal="right" vertical="center"/>
    </xf>
    <xf numFmtId="0" fontId="0" fillId="7" borderId="5" xfId="0" applyFill="1" applyBorder="1" applyAlignment="1">
      <alignment vertical="center"/>
    </xf>
    <xf numFmtId="2" fontId="0" fillId="7" borderId="5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6" borderId="24" xfId="0" applyFont="1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5" xfId="0" applyFill="1" applyBorder="1" applyAlignment="1" applyProtection="1">
      <alignment vertical="center"/>
      <protection locked="0"/>
    </xf>
    <xf numFmtId="0" fontId="0" fillId="7" borderId="12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2" fontId="0" fillId="6" borderId="5" xfId="0" applyNumberFormat="1" applyFill="1" applyBorder="1" applyAlignment="1">
      <alignment vertical="center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12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6" borderId="7" xfId="3" applyFont="1" applyFill="1" applyBorder="1" applyAlignment="1" applyProtection="1">
      <alignment horizontal="center" vertical="center" wrapText="1"/>
      <protection locked="0"/>
    </xf>
    <xf numFmtId="4" fontId="5" fillId="6" borderId="7" xfId="3" applyNumberFormat="1" applyFont="1" applyFill="1" applyBorder="1" applyAlignment="1" applyProtection="1">
      <alignment horizontal="center" vertical="center"/>
      <protection locked="0"/>
    </xf>
    <xf numFmtId="4" fontId="5" fillId="6" borderId="7" xfId="3" applyNumberFormat="1" applyFont="1" applyFill="1" applyBorder="1" applyAlignment="1" applyProtection="1">
      <alignment horizontal="center" vertical="center"/>
    </xf>
    <xf numFmtId="0" fontId="5" fillId="6" borderId="8" xfId="3" applyFont="1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vertical="center"/>
      <protection locked="0"/>
    </xf>
    <xf numFmtId="0" fontId="0" fillId="6" borderId="32" xfId="0" applyFont="1" applyFill="1" applyBorder="1" applyAlignment="1" applyProtection="1">
      <alignment vertical="center" wrapText="1"/>
      <protection locked="0"/>
    </xf>
    <xf numFmtId="0" fontId="0" fillId="6" borderId="12" xfId="0" applyFont="1" applyFill="1" applyBorder="1" applyAlignment="1" applyProtection="1">
      <alignment vertical="center" wrapText="1"/>
      <protection locked="0"/>
    </xf>
    <xf numFmtId="0" fontId="7" fillId="6" borderId="43" xfId="3" applyFont="1" applyFill="1" applyBorder="1" applyAlignment="1" applyProtection="1">
      <alignment horizontal="center" vertical="center" wrapText="1"/>
      <protection locked="0"/>
    </xf>
    <xf numFmtId="0" fontId="7" fillId="6" borderId="44" xfId="3" applyFont="1" applyFill="1" applyBorder="1" applyAlignment="1" applyProtection="1">
      <alignment horizontal="center" vertical="center" wrapText="1"/>
      <protection locked="0"/>
    </xf>
    <xf numFmtId="0" fontId="7" fillId="7" borderId="45" xfId="3" applyFont="1" applyFill="1" applyBorder="1" applyAlignment="1" applyProtection="1">
      <alignment horizontal="center" vertical="center" wrapText="1"/>
      <protection locked="0"/>
    </xf>
    <xf numFmtId="0" fontId="7" fillId="6" borderId="45" xfId="3" applyFont="1" applyFill="1" applyBorder="1" applyAlignment="1" applyProtection="1">
      <alignment horizontal="center" vertical="center" wrapText="1"/>
      <protection locked="0"/>
    </xf>
    <xf numFmtId="0" fontId="7" fillId="6" borderId="19" xfId="3" applyFont="1" applyFill="1" applyBorder="1" applyAlignment="1" applyProtection="1">
      <alignment horizontal="center" vertical="center" wrapText="1"/>
      <protection locked="0"/>
    </xf>
    <xf numFmtId="0" fontId="7" fillId="7" borderId="46" xfId="3" applyFont="1" applyFill="1" applyBorder="1" applyAlignment="1" applyProtection="1">
      <alignment horizontal="center" vertical="center" wrapText="1"/>
      <protection locked="0"/>
    </xf>
    <xf numFmtId="4" fontId="5" fillId="6" borderId="6" xfId="3" applyNumberFormat="1" applyFont="1" applyFill="1" applyBorder="1" applyAlignment="1" applyProtection="1">
      <alignment horizontal="center" vertical="center"/>
      <protection locked="0"/>
    </xf>
    <xf numFmtId="4" fontId="5" fillId="6" borderId="11" xfId="3" applyNumberFormat="1" applyFont="1" applyFill="1" applyBorder="1" applyAlignment="1" applyProtection="1">
      <alignment horizontal="center" vertical="center"/>
      <protection locked="0"/>
    </xf>
    <xf numFmtId="4" fontId="5" fillId="7" borderId="11" xfId="3" applyNumberFormat="1" applyFont="1" applyFill="1" applyBorder="1" applyAlignment="1" applyProtection="1">
      <alignment horizontal="center" vertical="center"/>
      <protection locked="0"/>
    </xf>
    <xf numFmtId="0" fontId="0" fillId="7" borderId="4" xfId="0" applyNumberFormat="1" applyFont="1" applyFill="1" applyBorder="1" applyAlignment="1" applyProtection="1">
      <alignment vertical="center" wrapText="1"/>
      <protection locked="0"/>
    </xf>
    <xf numFmtId="3" fontId="2" fillId="0" borderId="25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0" fillId="7" borderId="4" xfId="0" applyFill="1" applyBorder="1"/>
    <xf numFmtId="0" fontId="0" fillId="7" borderId="18" xfId="0" applyFont="1" applyFill="1" applyBorder="1" applyAlignment="1" applyProtection="1">
      <alignment vertical="center" wrapText="1"/>
      <protection locked="0"/>
    </xf>
    <xf numFmtId="0" fontId="0" fillId="7" borderId="4" xfId="0" applyFill="1" applyBorder="1" applyProtection="1">
      <protection locked="0"/>
    </xf>
    <xf numFmtId="0" fontId="0" fillId="7" borderId="27" xfId="0" applyFill="1" applyBorder="1"/>
    <xf numFmtId="0" fontId="0" fillId="0" borderId="35" xfId="0" applyBorder="1" applyAlignment="1">
      <alignment horizontal="center"/>
    </xf>
    <xf numFmtId="0" fontId="7" fillId="6" borderId="38" xfId="3" applyFont="1" applyFill="1" applyBorder="1" applyAlignment="1" applyProtection="1">
      <alignment horizontal="center" vertical="center" wrapText="1"/>
      <protection locked="0"/>
    </xf>
    <xf numFmtId="4" fontId="5" fillId="6" borderId="9" xfId="3" applyNumberFormat="1" applyFont="1" applyFill="1" applyBorder="1" applyAlignment="1" applyProtection="1">
      <alignment horizontal="right" vertical="center"/>
      <protection locked="0"/>
    </xf>
    <xf numFmtId="4" fontId="5" fillId="6" borderId="9" xfId="3" applyNumberFormat="1" applyFont="1" applyFill="1" applyBorder="1" applyAlignment="1" applyProtection="1">
      <alignment horizontal="right" vertical="center"/>
    </xf>
    <xf numFmtId="0" fontId="5" fillId="6" borderId="38" xfId="3" applyFont="1" applyFill="1" applyBorder="1" applyAlignment="1" applyProtection="1">
      <alignment horizontal="right" vertical="center"/>
      <protection locked="0"/>
    </xf>
    <xf numFmtId="0" fontId="0" fillId="6" borderId="9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9" xfId="0" applyFont="1" applyFill="1" applyBorder="1" applyAlignment="1" applyProtection="1">
      <alignment horizontal="right" vertical="center" wrapText="1"/>
      <protection locked="0"/>
    </xf>
    <xf numFmtId="0" fontId="0" fillId="6" borderId="5" xfId="0" applyFill="1" applyBorder="1" applyAlignment="1" applyProtection="1">
      <alignment horizontal="right" vertical="center" wrapText="1"/>
      <protection locked="0"/>
    </xf>
    <xf numFmtId="0" fontId="0" fillId="6" borderId="12" xfId="0" applyFont="1" applyFill="1" applyBorder="1" applyAlignment="1" applyProtection="1">
      <alignment horizontal="right" vertical="center" wrapText="1"/>
      <protection locked="0"/>
    </xf>
    <xf numFmtId="0" fontId="7" fillId="7" borderId="38" xfId="3" applyFont="1" applyFill="1" applyBorder="1" applyAlignment="1" applyProtection="1">
      <alignment horizontal="center" vertical="center" wrapText="1"/>
      <protection locked="0"/>
    </xf>
    <xf numFmtId="4" fontId="5" fillId="7" borderId="9" xfId="3" applyNumberFormat="1" applyFont="1" applyFill="1" applyBorder="1" applyAlignment="1" applyProtection="1">
      <alignment horizontal="right" vertical="center"/>
      <protection locked="0"/>
    </xf>
    <xf numFmtId="4" fontId="5" fillId="7" borderId="9" xfId="3" applyNumberFormat="1" applyFont="1" applyFill="1" applyBorder="1" applyAlignment="1" applyProtection="1">
      <alignment horizontal="right" vertical="center"/>
    </xf>
    <xf numFmtId="0" fontId="5" fillId="7" borderId="38" xfId="3" applyFont="1" applyFill="1" applyBorder="1" applyAlignment="1" applyProtection="1">
      <alignment horizontal="right" vertical="center"/>
      <protection locked="0"/>
    </xf>
    <xf numFmtId="0" fontId="0" fillId="7" borderId="9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9" xfId="0" applyFont="1" applyFill="1" applyBorder="1" applyAlignment="1" applyProtection="1">
      <alignment horizontal="right" vertical="center" wrapText="1"/>
      <protection locked="0"/>
    </xf>
    <xf numFmtId="0" fontId="0" fillId="7" borderId="5" xfId="0" applyFill="1" applyBorder="1" applyAlignment="1" applyProtection="1">
      <alignment horizontal="right" vertical="center" wrapText="1"/>
      <protection locked="0"/>
    </xf>
    <xf numFmtId="0" fontId="0" fillId="7" borderId="12" xfId="0" applyFont="1" applyFill="1" applyBorder="1" applyAlignment="1" applyProtection="1">
      <alignment horizontal="right" vertical="center" wrapText="1"/>
      <protection locked="0"/>
    </xf>
    <xf numFmtId="0" fontId="5" fillId="6" borderId="16" xfId="3" applyFont="1" applyFill="1" applyBorder="1" applyAlignment="1" applyProtection="1">
      <alignment horizontal="center" vertical="center" wrapText="1"/>
      <protection locked="0"/>
    </xf>
    <xf numFmtId="0" fontId="7" fillId="6" borderId="33" xfId="3" applyFont="1" applyFill="1" applyBorder="1" applyAlignment="1" applyProtection="1">
      <alignment horizontal="center" vertical="center" wrapText="1"/>
      <protection locked="0"/>
    </xf>
    <xf numFmtId="4" fontId="5" fillId="6" borderId="16" xfId="3" applyNumberFormat="1" applyFont="1" applyFill="1" applyBorder="1" applyAlignment="1" applyProtection="1">
      <alignment horizontal="right" vertical="center"/>
      <protection locked="0"/>
    </xf>
    <xf numFmtId="4" fontId="5" fillId="6" borderId="16" xfId="3" applyNumberFormat="1" applyFont="1" applyFill="1" applyBorder="1" applyAlignment="1" applyProtection="1">
      <alignment horizontal="right" vertical="center"/>
    </xf>
    <xf numFmtId="0" fontId="5" fillId="6" borderId="33" xfId="3" applyFont="1" applyFill="1" applyBorder="1" applyAlignment="1" applyProtection="1">
      <alignment horizontal="right" vertical="center"/>
      <protection locked="0"/>
    </xf>
    <xf numFmtId="0" fontId="0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6" xfId="0" applyFill="1" applyBorder="1" applyAlignment="1" applyProtection="1">
      <alignment horizontal="right" vertical="center" wrapText="1"/>
      <protection locked="0"/>
    </xf>
    <xf numFmtId="0" fontId="0" fillId="6" borderId="7" xfId="0" applyFill="1" applyBorder="1" applyAlignment="1" applyProtection="1">
      <alignment horizontal="right" vertical="center" wrapText="1"/>
      <protection locked="0"/>
    </xf>
    <xf numFmtId="0" fontId="0" fillId="6" borderId="8" xfId="0" applyFont="1" applyFill="1" applyBorder="1" applyAlignment="1" applyProtection="1">
      <alignment horizontal="right" vertical="center" wrapText="1"/>
      <protection locked="0"/>
    </xf>
    <xf numFmtId="4" fontId="5" fillId="7" borderId="17" xfId="3" applyNumberFormat="1" applyFont="1" applyFill="1" applyBorder="1" applyAlignment="1" applyProtection="1">
      <alignment horizontal="right" vertical="center"/>
      <protection locked="0"/>
    </xf>
    <xf numFmtId="4" fontId="5" fillId="7" borderId="14" xfId="3" applyNumberFormat="1" applyFont="1" applyFill="1" applyBorder="1" applyAlignment="1" applyProtection="1">
      <alignment horizontal="right" vertical="center"/>
      <protection locked="0"/>
    </xf>
    <xf numFmtId="4" fontId="5" fillId="7" borderId="17" xfId="3" applyNumberFormat="1" applyFont="1" applyFill="1" applyBorder="1" applyAlignment="1" applyProtection="1">
      <alignment horizontal="right" vertical="center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8" xfId="3" applyFont="1" applyFill="1" applyBorder="1" applyAlignment="1" applyProtection="1">
      <alignment horizontal="right" vertical="center"/>
      <protection locked="0"/>
    </xf>
    <xf numFmtId="0" fontId="0" fillId="7" borderId="3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2" fontId="0" fillId="7" borderId="4" xfId="0" applyNumberFormat="1" applyFill="1" applyBorder="1" applyAlignment="1">
      <alignment horizontal="right"/>
    </xf>
    <xf numFmtId="4" fontId="5" fillId="7" borderId="5" xfId="3" applyNumberFormat="1" applyFont="1" applyFill="1" applyBorder="1" applyAlignment="1" applyProtection="1">
      <alignment horizontal="center" vertical="center"/>
    </xf>
    <xf numFmtId="3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2" xfId="3" applyFont="1" applyFill="1" applyBorder="1" applyAlignment="1" applyProtection="1">
      <alignment horizontal="center" vertical="center"/>
      <protection locked="0"/>
    </xf>
    <xf numFmtId="0" fontId="5" fillId="7" borderId="12" xfId="3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4" fontId="5" fillId="7" borderId="34" xfId="3" applyNumberFormat="1" applyFont="1" applyFill="1" applyBorder="1" applyAlignment="1" applyProtection="1">
      <alignment horizontal="center" vertical="center"/>
      <protection locked="0"/>
    </xf>
    <xf numFmtId="4" fontId="5" fillId="7" borderId="4" xfId="3" applyNumberFormat="1" applyFont="1" applyFill="1" applyBorder="1" applyAlignment="1" applyProtection="1">
      <alignment horizontal="center" vertical="center"/>
      <protection locked="0"/>
    </xf>
    <xf numFmtId="4" fontId="5" fillId="7" borderId="4" xfId="3" applyNumberFormat="1" applyFont="1" applyFill="1" applyBorder="1" applyAlignment="1" applyProtection="1">
      <alignment horizontal="center" vertical="center"/>
    </xf>
    <xf numFmtId="3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7" xfId="3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44" fontId="13" fillId="4" borderId="6" xfId="1" applyFont="1" applyFill="1" applyBorder="1" applyAlignment="1" applyProtection="1">
      <alignment horizontal="center" vertical="center" wrapText="1"/>
      <protection locked="0"/>
    </xf>
    <xf numFmtId="44" fontId="13" fillId="4" borderId="7" xfId="1" applyFont="1" applyFill="1" applyBorder="1" applyAlignment="1" applyProtection="1">
      <alignment horizontal="center" vertical="center" wrapText="1"/>
      <protection locked="0"/>
    </xf>
    <xf numFmtId="44" fontId="13" fillId="4" borderId="8" xfId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  <protection locked="0"/>
    </xf>
    <xf numFmtId="0" fontId="13" fillId="8" borderId="15" xfId="0" applyFont="1" applyFill="1" applyBorder="1" applyAlignment="1" applyProtection="1">
      <alignment horizontal="center" vertical="center" wrapText="1"/>
      <protection locked="0"/>
    </xf>
    <xf numFmtId="3" fontId="13" fillId="8" borderId="29" xfId="3" applyNumberFormat="1" applyFont="1" applyFill="1" applyBorder="1" applyAlignment="1" applyProtection="1">
      <alignment horizontal="center" vertical="center" wrapText="1"/>
      <protection locked="0"/>
    </xf>
    <xf numFmtId="0" fontId="12" fillId="8" borderId="26" xfId="0" applyFont="1" applyFill="1" applyBorder="1" applyAlignment="1">
      <alignment horizontal="center" vertical="center" wrapText="1"/>
    </xf>
    <xf numFmtId="3" fontId="13" fillId="8" borderId="24" xfId="3" applyNumberFormat="1" applyFont="1" applyFill="1" applyBorder="1" applyAlignment="1" applyProtection="1">
      <alignment horizontal="center" vertical="center" wrapText="1"/>
      <protection locked="0"/>
    </xf>
    <xf numFmtId="0" fontId="12" fillId="8" borderId="25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 applyProtection="1">
      <alignment horizontal="center" vertical="center" wrapText="1"/>
      <protection locked="0"/>
    </xf>
    <xf numFmtId="0" fontId="13" fillId="8" borderId="25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0" fillId="6" borderId="24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49" xfId="0" applyNumberFormat="1" applyFont="1" applyFill="1" applyBorder="1" applyAlignment="1" applyProtection="1">
      <alignment vertical="center" wrapText="1"/>
      <protection locked="0"/>
    </xf>
    <xf numFmtId="0" fontId="0" fillId="6" borderId="21" xfId="0" applyNumberFormat="1" applyFont="1" applyFill="1" applyBorder="1" applyAlignment="1" applyProtection="1">
      <alignment vertical="center" wrapText="1"/>
      <protection locked="0"/>
    </xf>
    <xf numFmtId="2" fontId="0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48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0" fillId="7" borderId="27" xfId="0" applyNumberFormat="1" applyFont="1" applyFill="1" applyBorder="1" applyAlignment="1" applyProtection="1">
      <alignment vertical="center" wrapText="1"/>
      <protection locked="0"/>
    </xf>
    <xf numFmtId="0" fontId="0" fillId="7" borderId="23" xfId="0" applyFill="1" applyBorder="1" applyAlignment="1">
      <alignment vertical="center" wrapText="1"/>
    </xf>
    <xf numFmtId="0" fontId="0" fillId="6" borderId="27" xfId="0" applyNumberFormat="1" applyFont="1" applyFill="1" applyBorder="1" applyAlignment="1" applyProtection="1">
      <alignment vertical="center" wrapText="1"/>
      <protection locked="0"/>
    </xf>
    <xf numFmtId="0" fontId="0" fillId="6" borderId="42" xfId="0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4" xfId="0" applyNumberFormat="1" applyFont="1" applyFill="1" applyBorder="1" applyAlignment="1" applyProtection="1">
      <alignment vertical="center" wrapText="1"/>
      <protection locked="0"/>
    </xf>
    <xf numFmtId="0" fontId="0" fillId="7" borderId="10" xfId="0" applyFill="1" applyBorder="1" applyAlignment="1">
      <alignment vertical="center" wrapText="1"/>
    </xf>
    <xf numFmtId="0" fontId="0" fillId="6" borderId="4" xfId="0" applyNumberFormat="1" applyFont="1" applyFill="1" applyBorder="1" applyAlignment="1" applyProtection="1">
      <alignment vertical="center" wrapText="1"/>
      <protection locked="0"/>
    </xf>
    <xf numFmtId="0" fontId="0" fillId="6" borderId="22" xfId="0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" xfId="0" applyFont="1" applyFill="1" applyBorder="1" applyAlignment="1" applyProtection="1">
      <alignment horizontal="right" vertical="center" wrapText="1"/>
    </xf>
    <xf numFmtId="0" fontId="0" fillId="6" borderId="22" xfId="0" applyFont="1" applyFill="1" applyBorder="1" applyAlignment="1" applyProtection="1">
      <alignment horizontal="right" vertical="center" wrapText="1"/>
    </xf>
    <xf numFmtId="2" fontId="0" fillId="6" borderId="4" xfId="0" applyNumberFormat="1" applyFont="1" applyFill="1" applyBorder="1" applyAlignment="1" applyProtection="1">
      <alignment horizontal="right" vertical="center" wrapText="1"/>
    </xf>
    <xf numFmtId="2" fontId="0" fillId="6" borderId="22" xfId="0" applyNumberFormat="1" applyFont="1" applyFill="1" applyBorder="1" applyAlignment="1" applyProtection="1">
      <alignment horizontal="right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2" fontId="0" fillId="7" borderId="4" xfId="0" applyNumberFormat="1" applyFill="1" applyBorder="1" applyAlignment="1">
      <alignment vertical="center"/>
    </xf>
    <xf numFmtId="2" fontId="0" fillId="7" borderId="10" xfId="0" applyNumberFormat="1" applyFill="1" applyBorder="1" applyAlignment="1">
      <alignment vertical="center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15" xfId="0" applyFont="1" applyFill="1" applyBorder="1" applyAlignment="1" applyProtection="1">
      <alignment horizontal="center" vertical="center" wrapText="1"/>
      <protection locked="0"/>
    </xf>
    <xf numFmtId="3" fontId="18" fillId="8" borderId="29" xfId="3" applyNumberFormat="1" applyFont="1" applyFill="1" applyBorder="1" applyAlignment="1" applyProtection="1">
      <alignment horizontal="center" vertical="center" wrapText="1"/>
      <protection locked="0"/>
    </xf>
    <xf numFmtId="0" fontId="17" fillId="8" borderId="50" xfId="0" applyFont="1" applyFill="1" applyBorder="1" applyAlignment="1">
      <alignment horizontal="center" vertical="center" wrapText="1"/>
    </xf>
    <xf numFmtId="3" fontId="18" fillId="8" borderId="24" xfId="3" applyNumberFormat="1" applyFont="1" applyFill="1" applyBorder="1" applyAlignment="1" applyProtection="1">
      <alignment horizontal="center" vertical="center" wrapText="1"/>
      <protection locked="0"/>
    </xf>
    <xf numFmtId="0" fontId="17" fillId="8" borderId="22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 applyProtection="1">
      <alignment horizontal="center" vertical="center" wrapText="1"/>
      <protection locked="0"/>
    </xf>
    <xf numFmtId="0" fontId="18" fillId="8" borderId="22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3" fillId="9" borderId="7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44" fontId="18" fillId="4" borderId="9" xfId="1" applyFont="1" applyFill="1" applyBorder="1" applyAlignment="1" applyProtection="1">
      <alignment horizontal="center" vertical="center" wrapText="1"/>
      <protection locked="0"/>
    </xf>
    <xf numFmtId="44" fontId="18" fillId="4" borderId="5" xfId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44" fontId="18" fillId="4" borderId="12" xfId="1" applyFont="1" applyFill="1" applyBorder="1" applyAlignment="1" applyProtection="1">
      <alignment horizontal="center" vertical="center" wrapText="1"/>
      <protection locked="0"/>
    </xf>
    <xf numFmtId="0" fontId="13" fillId="9" borderId="8" xfId="0" applyFont="1" applyFill="1" applyBorder="1" applyAlignment="1" applyProtection="1">
      <alignment horizontal="center" vertical="center" wrapText="1"/>
      <protection locked="0"/>
    </xf>
    <xf numFmtId="0" fontId="13" fillId="9" borderId="15" xfId="0" applyFont="1" applyFill="1" applyBorder="1" applyAlignment="1" applyProtection="1">
      <alignment horizontal="center" vertical="center" wrapText="1"/>
      <protection locked="0"/>
    </xf>
  </cellXfs>
  <cellStyles count="6">
    <cellStyle name="Euro" xfId="4"/>
    <cellStyle name="Normale" xfId="0" builtinId="0"/>
    <cellStyle name="Normale 4" xfId="3"/>
    <cellStyle name="Percentuale" xfId="2" builtinId="5"/>
    <cellStyle name="Valuta" xfId="1" builtinId="4"/>
    <cellStyle name="Valuta 2" xfId="5"/>
  </cellStyles>
  <dxfs count="0"/>
  <tableStyles count="0" defaultTableStyle="TableStyleMedium9" defaultPivotStyle="PivotStyleLight16"/>
  <colors>
    <mruColors>
      <color rgb="FFFFFF99"/>
      <color rgb="FFCCFFFF"/>
      <color rgb="FFFFCC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9"/>
  <sheetViews>
    <sheetView tabSelected="1" zoomScaleNormal="100" workbookViewId="0">
      <selection activeCell="B13" sqref="B13"/>
    </sheetView>
  </sheetViews>
  <sheetFormatPr defaultRowHeight="15" x14ac:dyDescent="0.25"/>
  <cols>
    <col min="1" max="1" width="24" customWidth="1"/>
    <col min="2" max="2" width="21.7109375" customWidth="1"/>
    <col min="3" max="3" width="13.7109375" customWidth="1"/>
    <col min="4" max="4" width="6.5703125" customWidth="1"/>
    <col min="5" max="5" width="9.28515625" customWidth="1"/>
    <col min="6" max="6" width="9.28515625" style="5" customWidth="1"/>
    <col min="7" max="7" width="9.28515625" customWidth="1"/>
    <col min="8" max="8" width="13" customWidth="1"/>
    <col min="9" max="9" width="9" customWidth="1"/>
    <col min="10" max="10" width="8.7109375" customWidth="1"/>
    <col min="11" max="12" width="9.28515625" bestFit="1" customWidth="1"/>
    <col min="14" max="19" width="9.140625" customWidth="1"/>
    <col min="24" max="24" width="10.28515625" customWidth="1"/>
    <col min="25" max="25" width="12.28515625" customWidth="1"/>
    <col min="26" max="26" width="9.7109375" customWidth="1"/>
    <col min="27" max="27" width="9.85546875" customWidth="1"/>
    <col min="28" max="28" width="11.7109375" customWidth="1"/>
  </cols>
  <sheetData>
    <row r="1" spans="1:28" x14ac:dyDescent="0.25">
      <c r="A1" s="2" t="s">
        <v>39</v>
      </c>
    </row>
    <row r="2" spans="1:28" x14ac:dyDescent="0.25">
      <c r="A2" s="270" t="s">
        <v>113</v>
      </c>
      <c r="B2" s="271"/>
      <c r="C2" s="271"/>
    </row>
    <row r="3" spans="1:28" s="6" customFormat="1" ht="15.75" thickBot="1" x14ac:dyDescent="0.3">
      <c r="A3" s="2"/>
    </row>
    <row r="4" spans="1:28" s="11" customFormat="1" ht="12.75" thickBot="1" x14ac:dyDescent="0.25">
      <c r="A4" s="274" t="s">
        <v>0</v>
      </c>
      <c r="B4" s="275"/>
      <c r="C4" s="275"/>
      <c r="D4" s="275"/>
      <c r="E4" s="275"/>
      <c r="F4" s="275"/>
      <c r="G4" s="275"/>
      <c r="H4" s="275"/>
      <c r="I4" s="276"/>
      <c r="J4" s="277" t="s">
        <v>1</v>
      </c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9"/>
      <c r="W4" s="280" t="s">
        <v>127</v>
      </c>
      <c r="X4" s="281"/>
      <c r="Y4" s="281"/>
      <c r="Z4" s="281"/>
      <c r="AA4" s="281"/>
      <c r="AB4" s="282"/>
    </row>
    <row r="5" spans="1:28" s="11" customFormat="1" ht="30" customHeight="1" x14ac:dyDescent="0.2">
      <c r="A5" s="283" t="s">
        <v>3</v>
      </c>
      <c r="B5" s="285" t="s">
        <v>4</v>
      </c>
      <c r="C5" s="285" t="s">
        <v>5</v>
      </c>
      <c r="D5" s="287" t="s">
        <v>6</v>
      </c>
      <c r="E5" s="283" t="s">
        <v>114</v>
      </c>
      <c r="F5" s="272" t="s">
        <v>115</v>
      </c>
      <c r="G5" s="285" t="s">
        <v>116</v>
      </c>
      <c r="H5" s="272" t="s">
        <v>117</v>
      </c>
      <c r="I5" s="287" t="s">
        <v>7</v>
      </c>
      <c r="J5" s="295" t="s">
        <v>8</v>
      </c>
      <c r="K5" s="293"/>
      <c r="L5" s="295" t="s">
        <v>9</v>
      </c>
      <c r="M5" s="293"/>
      <c r="N5" s="295" t="s">
        <v>10</v>
      </c>
      <c r="O5" s="293"/>
      <c r="P5" s="295" t="s">
        <v>11</v>
      </c>
      <c r="Q5" s="293"/>
      <c r="R5" s="295" t="s">
        <v>12</v>
      </c>
      <c r="S5" s="293"/>
      <c r="T5" s="295" t="s">
        <v>121</v>
      </c>
      <c r="U5" s="296" t="s">
        <v>122</v>
      </c>
      <c r="V5" s="293" t="s">
        <v>123</v>
      </c>
      <c r="W5" s="289" t="s">
        <v>13</v>
      </c>
      <c r="X5" s="290"/>
      <c r="Y5" s="290"/>
      <c r="Z5" s="290" t="s">
        <v>14</v>
      </c>
      <c r="AA5" s="290"/>
      <c r="AB5" s="291"/>
    </row>
    <row r="6" spans="1:28" s="11" customFormat="1" ht="45.75" customHeight="1" thickBot="1" x14ac:dyDescent="0.25">
      <c r="A6" s="284"/>
      <c r="B6" s="286"/>
      <c r="C6" s="286"/>
      <c r="D6" s="288"/>
      <c r="E6" s="284"/>
      <c r="F6" s="273"/>
      <c r="G6" s="286"/>
      <c r="H6" s="292"/>
      <c r="I6" s="288"/>
      <c r="J6" s="84" t="s">
        <v>124</v>
      </c>
      <c r="K6" s="85" t="s">
        <v>125</v>
      </c>
      <c r="L6" s="84" t="s">
        <v>124</v>
      </c>
      <c r="M6" s="85" t="s">
        <v>125</v>
      </c>
      <c r="N6" s="84" t="s">
        <v>124</v>
      </c>
      <c r="O6" s="85" t="s">
        <v>125</v>
      </c>
      <c r="P6" s="84" t="s">
        <v>124</v>
      </c>
      <c r="Q6" s="85" t="s">
        <v>125</v>
      </c>
      <c r="R6" s="84" t="s">
        <v>124</v>
      </c>
      <c r="S6" s="85" t="s">
        <v>125</v>
      </c>
      <c r="T6" s="298"/>
      <c r="U6" s="297"/>
      <c r="V6" s="294"/>
      <c r="W6" s="86" t="s">
        <v>15</v>
      </c>
      <c r="X6" s="43" t="s">
        <v>126</v>
      </c>
      <c r="Y6" s="43" t="s">
        <v>16</v>
      </c>
      <c r="Z6" s="47" t="s">
        <v>15</v>
      </c>
      <c r="AA6" s="43" t="s">
        <v>126</v>
      </c>
      <c r="AB6" s="44" t="s">
        <v>16</v>
      </c>
    </row>
    <row r="7" spans="1:28" s="161" customFormat="1" x14ac:dyDescent="0.25">
      <c r="A7" s="36" t="s">
        <v>21</v>
      </c>
      <c r="B7" s="80" t="s">
        <v>134</v>
      </c>
      <c r="C7" s="80" t="s">
        <v>25</v>
      </c>
      <c r="D7" s="109" t="s">
        <v>26</v>
      </c>
      <c r="E7" s="162">
        <v>992</v>
      </c>
      <c r="F7" s="37">
        <v>0</v>
      </c>
      <c r="G7" s="37">
        <v>432</v>
      </c>
      <c r="H7" s="38">
        <f>E7+F7+G7</f>
        <v>1424</v>
      </c>
      <c r="I7" s="112">
        <v>38</v>
      </c>
      <c r="J7" s="63">
        <v>1</v>
      </c>
      <c r="K7" s="65">
        <v>11</v>
      </c>
      <c r="L7" s="64"/>
      <c r="M7" s="64"/>
      <c r="N7" s="66"/>
      <c r="O7" s="66"/>
      <c r="P7" s="66"/>
      <c r="Q7" s="66"/>
      <c r="R7" s="66"/>
      <c r="S7" s="66"/>
      <c r="T7" s="66"/>
      <c r="U7" s="67">
        <f>J7+L7+N7+P7+R7</f>
        <v>1</v>
      </c>
      <c r="V7" s="97">
        <f>K7+M7+O7+Q7+S7</f>
        <v>11</v>
      </c>
      <c r="W7" s="163" t="s">
        <v>112</v>
      </c>
      <c r="X7" s="45">
        <v>100</v>
      </c>
      <c r="Y7" s="45">
        <v>1</v>
      </c>
      <c r="Z7" s="39"/>
      <c r="AA7" s="42"/>
      <c r="AB7" s="46"/>
    </row>
    <row r="8" spans="1:28" s="161" customFormat="1" ht="21" x14ac:dyDescent="0.25">
      <c r="A8" s="35" t="s">
        <v>22</v>
      </c>
      <c r="B8" s="24" t="s">
        <v>135</v>
      </c>
      <c r="C8" s="24" t="s">
        <v>25</v>
      </c>
      <c r="D8" s="110" t="s">
        <v>26</v>
      </c>
      <c r="E8" s="164">
        <v>1895</v>
      </c>
      <c r="F8" s="25">
        <v>205</v>
      </c>
      <c r="G8" s="25">
        <v>941</v>
      </c>
      <c r="H8" s="26">
        <f t="shared" ref="H8:H10" si="0">E8+F8+G8</f>
        <v>3041</v>
      </c>
      <c r="I8" s="113">
        <v>98</v>
      </c>
      <c r="J8" s="68">
        <v>3</v>
      </c>
      <c r="K8" s="58">
        <v>14</v>
      </c>
      <c r="L8" s="59"/>
      <c r="M8" s="59"/>
      <c r="N8" s="59"/>
      <c r="O8" s="59"/>
      <c r="P8" s="59"/>
      <c r="Q8" s="59"/>
      <c r="R8" s="59"/>
      <c r="S8" s="59"/>
      <c r="T8" s="59"/>
      <c r="U8" s="60">
        <f t="shared" ref="U8:U10" si="1">J8+L8+N8+P8+R8</f>
        <v>3</v>
      </c>
      <c r="V8" s="100">
        <f t="shared" ref="V8:V10" si="2">K8+M8+O8+Q8+S8</f>
        <v>14</v>
      </c>
      <c r="W8" s="165" t="s">
        <v>112</v>
      </c>
      <c r="X8" s="31">
        <v>200</v>
      </c>
      <c r="Y8" s="31">
        <v>4</v>
      </c>
      <c r="Z8" s="32"/>
      <c r="AA8" s="28"/>
      <c r="AB8" s="33"/>
    </row>
    <row r="9" spans="1:28" s="161" customFormat="1" x14ac:dyDescent="0.25">
      <c r="A9" s="35" t="s">
        <v>23</v>
      </c>
      <c r="B9" s="24" t="s">
        <v>136</v>
      </c>
      <c r="C9" s="24" t="s">
        <v>27</v>
      </c>
      <c r="D9" s="110" t="s">
        <v>26</v>
      </c>
      <c r="E9" s="164">
        <v>705</v>
      </c>
      <c r="F9" s="25">
        <v>220</v>
      </c>
      <c r="G9" s="25">
        <v>279</v>
      </c>
      <c r="H9" s="26">
        <f t="shared" si="0"/>
        <v>1204</v>
      </c>
      <c r="I9" s="113">
        <v>36</v>
      </c>
      <c r="J9" s="68">
        <v>1</v>
      </c>
      <c r="K9" s="58">
        <v>14</v>
      </c>
      <c r="L9" s="59"/>
      <c r="M9" s="59"/>
      <c r="N9" s="59"/>
      <c r="O9" s="59"/>
      <c r="P9" s="59"/>
      <c r="Q9" s="59"/>
      <c r="R9" s="59"/>
      <c r="S9" s="59"/>
      <c r="T9" s="59"/>
      <c r="U9" s="60">
        <f t="shared" si="1"/>
        <v>1</v>
      </c>
      <c r="V9" s="100">
        <f t="shared" si="2"/>
        <v>14</v>
      </c>
      <c r="W9" s="165" t="s">
        <v>112</v>
      </c>
      <c r="X9" s="31">
        <v>140</v>
      </c>
      <c r="Y9" s="31">
        <v>2</v>
      </c>
      <c r="Z9" s="32"/>
      <c r="AA9" s="28"/>
      <c r="AB9" s="33"/>
    </row>
    <row r="10" spans="1:28" s="161" customFormat="1" ht="21.75" thickBot="1" x14ac:dyDescent="0.3">
      <c r="A10" s="61" t="s">
        <v>24</v>
      </c>
      <c r="B10" s="82" t="s">
        <v>137</v>
      </c>
      <c r="C10" s="82" t="s">
        <v>28</v>
      </c>
      <c r="D10" s="111" t="s">
        <v>29</v>
      </c>
      <c r="E10" s="166">
        <v>1240</v>
      </c>
      <c r="F10" s="83">
        <v>317</v>
      </c>
      <c r="G10" s="83">
        <v>0</v>
      </c>
      <c r="H10" s="62">
        <f t="shared" si="0"/>
        <v>1557</v>
      </c>
      <c r="I10" s="114">
        <v>53</v>
      </c>
      <c r="J10" s="70">
        <v>2</v>
      </c>
      <c r="K10" s="72">
        <v>8</v>
      </c>
      <c r="L10" s="71"/>
      <c r="M10" s="71"/>
      <c r="N10" s="73"/>
      <c r="O10" s="73"/>
      <c r="P10" s="73"/>
      <c r="Q10" s="73"/>
      <c r="R10" s="73"/>
      <c r="S10" s="73"/>
      <c r="T10" s="73"/>
      <c r="U10" s="74">
        <f t="shared" si="1"/>
        <v>2</v>
      </c>
      <c r="V10" s="115">
        <f t="shared" si="2"/>
        <v>8</v>
      </c>
      <c r="W10" s="167" t="s">
        <v>112</v>
      </c>
      <c r="X10" s="88">
        <v>180</v>
      </c>
      <c r="Y10" s="88">
        <v>3</v>
      </c>
      <c r="Z10" s="89"/>
      <c r="AA10" s="90"/>
      <c r="AB10" s="91"/>
    </row>
    <row r="11" spans="1:28" s="2" customFormat="1" ht="15.75" thickBot="1" x14ac:dyDescent="0.3">
      <c r="A11" s="101" t="s">
        <v>17</v>
      </c>
      <c r="B11" s="102"/>
      <c r="C11" s="102"/>
      <c r="D11" s="102"/>
      <c r="E11" s="103"/>
      <c r="F11" s="103"/>
      <c r="G11" s="103"/>
      <c r="H11" s="104">
        <f>SUM(H7:H10)</f>
        <v>7226</v>
      </c>
      <c r="I11" s="105">
        <f>SUM(I7:I10)</f>
        <v>225</v>
      </c>
      <c r="J11" s="106">
        <f>SUM(J7:J10)</f>
        <v>7</v>
      </c>
      <c r="K11" s="106">
        <f>SUM(K7:K10)</f>
        <v>47</v>
      </c>
      <c r="L11" s="106"/>
      <c r="M11" s="106"/>
      <c r="N11" s="106"/>
      <c r="O11" s="106"/>
      <c r="P11" s="106"/>
      <c r="Q11" s="106"/>
      <c r="R11" s="106"/>
      <c r="S11" s="106"/>
      <c r="T11" s="106"/>
      <c r="U11" s="107">
        <f>SUM(U7:U10)</f>
        <v>7</v>
      </c>
      <c r="V11" s="108">
        <f>SUM(V7:V10)</f>
        <v>47</v>
      </c>
      <c r="W11" s="106"/>
      <c r="X11" s="107">
        <f>SUM(X7:X10)</f>
        <v>620</v>
      </c>
      <c r="Y11" s="108">
        <f>SUM(Y7:Y10)</f>
        <v>10</v>
      </c>
      <c r="Z11" s="106"/>
      <c r="AA11" s="106"/>
      <c r="AB11" s="108"/>
    </row>
    <row r="12" spans="1:28" x14ac:dyDescent="0.25">
      <c r="G12" s="1"/>
    </row>
    <row r="13" spans="1:28" x14ac:dyDescent="0.2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5"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5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0:28" x14ac:dyDescent="0.25"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0:28" x14ac:dyDescent="0.2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0:28" x14ac:dyDescent="0.2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sheetProtection password="9080" sheet="1" objects="1" scenarios="1" selectLockedCells="1" selectUnlockedCells="1"/>
  <mergeCells count="23">
    <mergeCell ref="J5:K5"/>
    <mergeCell ref="U5:U6"/>
    <mergeCell ref="L5:M5"/>
    <mergeCell ref="N5:O5"/>
    <mergeCell ref="P5:Q5"/>
    <mergeCell ref="R5:S5"/>
    <mergeCell ref="T5:T6"/>
    <mergeCell ref="A2:C2"/>
    <mergeCell ref="F5:F6"/>
    <mergeCell ref="A4:I4"/>
    <mergeCell ref="J4:V4"/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V5:V6"/>
  </mergeCells>
  <pageMargins left="0.7" right="0.7" top="0.75" bottom="0.75" header="0.3" footer="0.3"/>
  <pageSetup paperSize="9" orientation="portrait" verticalDpi="0" r:id="rId1"/>
  <ignoredErrors>
    <ignoredError sqref="H7:H8 H9:H10" unlockedFormula="1"/>
    <ignoredError sqref="W7:W8 W9:W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20"/>
  <sheetViews>
    <sheetView zoomScaleNormal="100" workbookViewId="0">
      <selection activeCell="D19" sqref="D19"/>
    </sheetView>
  </sheetViews>
  <sheetFormatPr defaultRowHeight="15" x14ac:dyDescent="0.25"/>
  <cols>
    <col min="1" max="1" width="19.5703125" style="6" customWidth="1"/>
    <col min="2" max="2" width="21.42578125" style="6" customWidth="1"/>
    <col min="3" max="3" width="20.7109375" style="6" customWidth="1"/>
    <col min="4" max="4" width="9.140625" style="6"/>
    <col min="5" max="6" width="9.28515625" style="6" customWidth="1"/>
    <col min="7" max="9" width="9.28515625" style="6" hidden="1" customWidth="1"/>
    <col min="10" max="10" width="12.28515625" style="6" customWidth="1"/>
    <col min="11" max="11" width="8.42578125" style="6" customWidth="1"/>
    <col min="12" max="12" width="8.7109375" style="6" customWidth="1"/>
    <col min="13" max="14" width="9.28515625" style="6" bestFit="1" customWidth="1"/>
    <col min="15" max="15" width="9.140625" style="6"/>
    <col min="16" max="21" width="9.140625" style="6" customWidth="1"/>
    <col min="22" max="25" width="9.140625" style="6"/>
    <col min="26" max="26" width="10.5703125" style="6" customWidth="1"/>
    <col min="27" max="27" width="9.140625" style="6"/>
    <col min="28" max="28" width="11.140625" style="6" customWidth="1"/>
    <col min="29" max="29" width="10.140625" style="6" customWidth="1"/>
    <col min="30" max="16384" width="9.140625" style="6"/>
  </cols>
  <sheetData>
    <row r="1" spans="1:30" x14ac:dyDescent="0.25">
      <c r="A1" s="2" t="s">
        <v>39</v>
      </c>
    </row>
    <row r="2" spans="1:30" x14ac:dyDescent="0.25">
      <c r="A2" s="270" t="s">
        <v>118</v>
      </c>
      <c r="B2" s="271"/>
      <c r="C2" s="271"/>
    </row>
    <row r="3" spans="1:30" ht="15.75" thickBot="1" x14ac:dyDescent="0.3">
      <c r="A3" s="2"/>
    </row>
    <row r="4" spans="1:30" s="11" customFormat="1" ht="25.5" customHeight="1" thickBot="1" x14ac:dyDescent="0.25">
      <c r="A4" s="274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  <c r="L4" s="310" t="s">
        <v>1</v>
      </c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9"/>
      <c r="Y4" s="280" t="s">
        <v>2</v>
      </c>
      <c r="Z4" s="281"/>
      <c r="AA4" s="281"/>
      <c r="AB4" s="281"/>
      <c r="AC4" s="281"/>
      <c r="AD4" s="282"/>
    </row>
    <row r="5" spans="1:30" s="11" customFormat="1" ht="30" customHeight="1" x14ac:dyDescent="0.2">
      <c r="A5" s="283" t="s">
        <v>3</v>
      </c>
      <c r="B5" s="285" t="s">
        <v>4</v>
      </c>
      <c r="C5" s="285" t="s">
        <v>5</v>
      </c>
      <c r="D5" s="301" t="s">
        <v>6</v>
      </c>
      <c r="E5" s="303" t="s">
        <v>128</v>
      </c>
      <c r="F5" s="305" t="s">
        <v>129</v>
      </c>
      <c r="G5" s="305" t="s">
        <v>130</v>
      </c>
      <c r="H5" s="305" t="s">
        <v>131</v>
      </c>
      <c r="I5" s="305" t="s">
        <v>132</v>
      </c>
      <c r="J5" s="307" t="s">
        <v>110</v>
      </c>
      <c r="K5" s="287" t="s">
        <v>151</v>
      </c>
      <c r="L5" s="311" t="s">
        <v>8</v>
      </c>
      <c r="M5" s="293"/>
      <c r="N5" s="295" t="s">
        <v>9</v>
      </c>
      <c r="O5" s="293"/>
      <c r="P5" s="295" t="s">
        <v>10</v>
      </c>
      <c r="Q5" s="293"/>
      <c r="R5" s="295" t="s">
        <v>11</v>
      </c>
      <c r="S5" s="293"/>
      <c r="T5" s="295" t="s">
        <v>12</v>
      </c>
      <c r="U5" s="293"/>
      <c r="V5" s="295" t="s">
        <v>121</v>
      </c>
      <c r="W5" s="296" t="s">
        <v>122</v>
      </c>
      <c r="X5" s="293" t="s">
        <v>123</v>
      </c>
      <c r="Y5" s="289" t="s">
        <v>13</v>
      </c>
      <c r="Z5" s="290"/>
      <c r="AA5" s="290"/>
      <c r="AB5" s="290" t="s">
        <v>14</v>
      </c>
      <c r="AC5" s="290"/>
      <c r="AD5" s="291"/>
    </row>
    <row r="6" spans="1:30" s="11" customFormat="1" ht="54" customHeight="1" thickBot="1" x14ac:dyDescent="0.25">
      <c r="A6" s="299"/>
      <c r="B6" s="300"/>
      <c r="C6" s="300"/>
      <c r="D6" s="302"/>
      <c r="E6" s="304"/>
      <c r="F6" s="306" t="s">
        <v>20</v>
      </c>
      <c r="G6" s="306"/>
      <c r="H6" s="306"/>
      <c r="I6" s="306"/>
      <c r="J6" s="308"/>
      <c r="K6" s="309"/>
      <c r="L6" s="168" t="s">
        <v>124</v>
      </c>
      <c r="M6" s="14" t="s">
        <v>125</v>
      </c>
      <c r="N6" s="13" t="s">
        <v>124</v>
      </c>
      <c r="O6" s="14" t="s">
        <v>125</v>
      </c>
      <c r="P6" s="13" t="s">
        <v>124</v>
      </c>
      <c r="Q6" s="14" t="s">
        <v>125</v>
      </c>
      <c r="R6" s="13" t="s">
        <v>124</v>
      </c>
      <c r="S6" s="14" t="s">
        <v>125</v>
      </c>
      <c r="T6" s="13" t="s">
        <v>124</v>
      </c>
      <c r="U6" s="14" t="s">
        <v>125</v>
      </c>
      <c r="V6" s="313"/>
      <c r="W6" s="314"/>
      <c r="X6" s="312"/>
      <c r="Y6" s="50" t="s">
        <v>15</v>
      </c>
      <c r="Z6" s="51" t="s">
        <v>126</v>
      </c>
      <c r="AA6" s="51" t="s">
        <v>16</v>
      </c>
      <c r="AB6" s="94" t="s">
        <v>15</v>
      </c>
      <c r="AC6" s="51" t="s">
        <v>126</v>
      </c>
      <c r="AD6" s="52" t="s">
        <v>16</v>
      </c>
    </row>
    <row r="7" spans="1:30" x14ac:dyDescent="0.25">
      <c r="A7" s="78" t="s">
        <v>19</v>
      </c>
      <c r="B7" s="237" t="s">
        <v>30</v>
      </c>
      <c r="C7" s="95" t="s">
        <v>35</v>
      </c>
      <c r="D7" s="238" t="s">
        <v>36</v>
      </c>
      <c r="E7" s="239">
        <v>1186</v>
      </c>
      <c r="F7" s="239">
        <v>344</v>
      </c>
      <c r="G7" s="37">
        <v>681</v>
      </c>
      <c r="H7" s="240">
        <v>0</v>
      </c>
      <c r="I7" s="240">
        <v>104</v>
      </c>
      <c r="J7" s="38">
        <f>E7+F7</f>
        <v>1530</v>
      </c>
      <c r="K7" s="241">
        <v>67</v>
      </c>
      <c r="L7" s="242"/>
      <c r="M7" s="64"/>
      <c r="N7" s="64">
        <v>2</v>
      </c>
      <c r="O7" s="64">
        <v>27.5</v>
      </c>
      <c r="P7" s="64"/>
      <c r="Q7" s="64"/>
      <c r="R7" s="64"/>
      <c r="S7" s="64"/>
      <c r="T7" s="64"/>
      <c r="U7" s="64"/>
      <c r="V7" s="66"/>
      <c r="W7" s="64">
        <f>L7+N7+P7+R7+T7</f>
        <v>2</v>
      </c>
      <c r="X7" s="64">
        <f>M7+O7+Q7+S7+U7</f>
        <v>27.5</v>
      </c>
      <c r="Y7" s="243"/>
      <c r="Z7" s="66">
        <v>100</v>
      </c>
      <c r="AA7" s="66">
        <v>6</v>
      </c>
      <c r="AB7" s="244"/>
      <c r="AC7" s="66"/>
      <c r="AD7" s="245"/>
    </row>
    <row r="8" spans="1:30" x14ac:dyDescent="0.25">
      <c r="A8" s="49" t="s">
        <v>31</v>
      </c>
      <c r="B8" s="140" t="s">
        <v>32</v>
      </c>
      <c r="C8" s="98" t="s">
        <v>35</v>
      </c>
      <c r="D8" s="228" t="s">
        <v>36</v>
      </c>
      <c r="E8" s="229">
        <v>0</v>
      </c>
      <c r="F8" s="229">
        <v>0</v>
      </c>
      <c r="G8" s="25">
        <v>99</v>
      </c>
      <c r="H8" s="230">
        <v>0</v>
      </c>
      <c r="I8" s="230">
        <v>0</v>
      </c>
      <c r="J8" s="26">
        <f>E8+F8</f>
        <v>0</v>
      </c>
      <c r="K8" s="231">
        <v>0</v>
      </c>
      <c r="L8" s="232"/>
      <c r="M8" s="233"/>
      <c r="N8" s="233"/>
      <c r="O8" s="233">
        <v>0.25</v>
      </c>
      <c r="P8" s="233"/>
      <c r="Q8" s="233"/>
      <c r="R8" s="233"/>
      <c r="S8" s="233"/>
      <c r="T8" s="233"/>
      <c r="U8" s="233"/>
      <c r="V8" s="233"/>
      <c r="W8" s="57">
        <f t="shared" ref="W8:W10" si="0">L8+N8+P8+R8+T8</f>
        <v>0</v>
      </c>
      <c r="X8" s="57">
        <f t="shared" ref="X8:X10" si="1">M8+O8+Q8+S8+U8</f>
        <v>0.25</v>
      </c>
      <c r="Y8" s="234"/>
      <c r="Z8" s="233"/>
      <c r="AA8" s="233"/>
      <c r="AB8" s="235"/>
      <c r="AC8" s="59"/>
      <c r="AD8" s="236"/>
    </row>
    <row r="9" spans="1:30" x14ac:dyDescent="0.25">
      <c r="A9" s="81" t="s">
        <v>31</v>
      </c>
      <c r="B9" s="143" t="s">
        <v>33</v>
      </c>
      <c r="C9" s="116" t="s">
        <v>35</v>
      </c>
      <c r="D9" s="219" t="s">
        <v>36</v>
      </c>
      <c r="E9" s="220">
        <v>0</v>
      </c>
      <c r="F9" s="220">
        <v>0</v>
      </c>
      <c r="G9" s="16">
        <v>400</v>
      </c>
      <c r="H9" s="221">
        <v>0</v>
      </c>
      <c r="I9" s="221">
        <v>0</v>
      </c>
      <c r="J9" s="17">
        <f>E9+F9</f>
        <v>0</v>
      </c>
      <c r="K9" s="222">
        <v>0</v>
      </c>
      <c r="L9" s="223"/>
      <c r="M9" s="224"/>
      <c r="N9" s="224"/>
      <c r="O9" s="224">
        <v>0.32</v>
      </c>
      <c r="P9" s="224"/>
      <c r="Q9" s="224"/>
      <c r="R9" s="224"/>
      <c r="S9" s="224"/>
      <c r="T9" s="224"/>
      <c r="U9" s="224"/>
      <c r="V9" s="224"/>
      <c r="W9" s="54">
        <f t="shared" si="0"/>
        <v>0</v>
      </c>
      <c r="X9" s="54">
        <f t="shared" si="1"/>
        <v>0.32</v>
      </c>
      <c r="Y9" s="225"/>
      <c r="Z9" s="224"/>
      <c r="AA9" s="224"/>
      <c r="AB9" s="226"/>
      <c r="AC9" s="55"/>
      <c r="AD9" s="227"/>
    </row>
    <row r="10" spans="1:30" ht="15.75" thickBot="1" x14ac:dyDescent="0.3">
      <c r="A10" s="169" t="s">
        <v>18</v>
      </c>
      <c r="B10" s="170" t="s">
        <v>34</v>
      </c>
      <c r="C10" s="171" t="s">
        <v>37</v>
      </c>
      <c r="D10" s="172" t="s">
        <v>38</v>
      </c>
      <c r="E10" s="246">
        <v>985</v>
      </c>
      <c r="F10" s="246">
        <v>289</v>
      </c>
      <c r="G10" s="247">
        <v>562</v>
      </c>
      <c r="H10" s="248">
        <v>33</v>
      </c>
      <c r="I10" s="248">
        <v>89</v>
      </c>
      <c r="J10" s="249">
        <f>E10+F10</f>
        <v>1274</v>
      </c>
      <c r="K10" s="250">
        <v>40</v>
      </c>
      <c r="L10" s="251">
        <v>2</v>
      </c>
      <c r="M10" s="252">
        <v>10</v>
      </c>
      <c r="N10" s="252"/>
      <c r="O10" s="253"/>
      <c r="P10" s="214"/>
      <c r="Q10" s="214"/>
      <c r="R10" s="214"/>
      <c r="S10" s="214"/>
      <c r="T10" s="214"/>
      <c r="U10" s="214"/>
      <c r="V10" s="214"/>
      <c r="W10" s="211">
        <f t="shared" si="0"/>
        <v>2</v>
      </c>
      <c r="X10" s="211">
        <f t="shared" si="1"/>
        <v>10</v>
      </c>
      <c r="Y10" s="215"/>
      <c r="Z10" s="216">
        <v>60</v>
      </c>
      <c r="AA10" s="216">
        <v>2</v>
      </c>
      <c r="AB10" s="214"/>
      <c r="AC10" s="214"/>
      <c r="AD10" s="217"/>
    </row>
    <row r="11" spans="1:30" ht="15.75" thickBot="1" x14ac:dyDescent="0.3">
      <c r="A11" s="173" t="s">
        <v>17</v>
      </c>
      <c r="B11" s="174"/>
      <c r="C11" s="174"/>
      <c r="D11" s="174"/>
      <c r="E11" s="175"/>
      <c r="F11" s="175"/>
      <c r="G11" s="175">
        <f>SUM(G7:G10)</f>
        <v>1742</v>
      </c>
      <c r="H11" s="175"/>
      <c r="I11" s="175"/>
      <c r="J11" s="212">
        <f t="shared" ref="J11:O11" si="2">SUM(J7:J10)</f>
        <v>2804</v>
      </c>
      <c r="K11" s="213">
        <f t="shared" si="2"/>
        <v>107</v>
      </c>
      <c r="L11" s="218">
        <f t="shared" si="2"/>
        <v>2</v>
      </c>
      <c r="M11" s="148">
        <f t="shared" si="2"/>
        <v>10</v>
      </c>
      <c r="N11" s="148">
        <f t="shared" si="2"/>
        <v>2</v>
      </c>
      <c r="O11" s="148">
        <f t="shared" si="2"/>
        <v>28.07</v>
      </c>
      <c r="P11" s="148"/>
      <c r="Q11" s="148"/>
      <c r="R11" s="148"/>
      <c r="S11" s="148"/>
      <c r="T11" s="148"/>
      <c r="U11" s="148"/>
      <c r="V11" s="148"/>
      <c r="W11" s="148">
        <f>SUM(W7:W10)</f>
        <v>4</v>
      </c>
      <c r="X11" s="149">
        <f>SUM(X7:X10)</f>
        <v>38.07</v>
      </c>
      <c r="Y11" s="218"/>
      <c r="Z11" s="148">
        <f>SUM(Z7:Z10)</f>
        <v>160</v>
      </c>
      <c r="AA11" s="148">
        <f>SUM(AA7:AA10)</f>
        <v>8</v>
      </c>
      <c r="AB11" s="148"/>
      <c r="AC11" s="148"/>
      <c r="AD11" s="149"/>
    </row>
    <row r="12" spans="1:30" x14ac:dyDescent="0.25">
      <c r="G12" s="1"/>
      <c r="H12" s="1"/>
      <c r="I12" s="1"/>
    </row>
    <row r="13" spans="1:30" x14ac:dyDescent="0.25"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x14ac:dyDescent="0.25"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5"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2:30" x14ac:dyDescent="0.25"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2:30" x14ac:dyDescent="0.25"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2:30" x14ac:dyDescent="0.25"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2:30" x14ac:dyDescent="0.25"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</sheetData>
  <sheetProtection password="9080" sheet="1" objects="1" scenarios="1" selectLockedCells="1" selectUnlockedCells="1"/>
  <mergeCells count="25">
    <mergeCell ref="L4:X4"/>
    <mergeCell ref="L5:M5"/>
    <mergeCell ref="N5:O5"/>
    <mergeCell ref="P5:Q5"/>
    <mergeCell ref="X5:X6"/>
    <mergeCell ref="R5:S5"/>
    <mergeCell ref="T5:U5"/>
    <mergeCell ref="V5:V6"/>
    <mergeCell ref="W5:W6"/>
    <mergeCell ref="A2:C2"/>
    <mergeCell ref="Y4:AD4"/>
    <mergeCell ref="A5:A6"/>
    <mergeCell ref="B5:B6"/>
    <mergeCell ref="C5:C6"/>
    <mergeCell ref="D5:D6"/>
    <mergeCell ref="E5:E6"/>
    <mergeCell ref="F5:F6"/>
    <mergeCell ref="J5:J6"/>
    <mergeCell ref="K5:K6"/>
    <mergeCell ref="AB5:AD5"/>
    <mergeCell ref="Y5:AA5"/>
    <mergeCell ref="G5:G6"/>
    <mergeCell ref="H5:H6"/>
    <mergeCell ref="I5:I6"/>
    <mergeCell ref="A4:K4"/>
  </mergeCells>
  <pageMargins left="0.7" right="0.7" top="0.75" bottom="0.75" header="0.3" footer="0.3"/>
  <pageSetup paperSize="9" orientation="portrait" verticalDpi="0" r:id="rId1"/>
  <ignoredErrors>
    <ignoredError sqref="J7:J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37"/>
  <sheetViews>
    <sheetView zoomScaleNormal="100" workbookViewId="0">
      <selection activeCell="I5" sqref="I5:I6"/>
    </sheetView>
  </sheetViews>
  <sheetFormatPr defaultRowHeight="13.5" customHeight="1" x14ac:dyDescent="0.25"/>
  <cols>
    <col min="1" max="1" width="22.42578125" style="6" customWidth="1"/>
    <col min="2" max="2" width="27.5703125" style="6" customWidth="1"/>
    <col min="3" max="3" width="14.85546875" style="6" customWidth="1"/>
    <col min="4" max="4" width="7.140625" style="6" customWidth="1"/>
    <col min="5" max="7" width="9.28515625" style="6" customWidth="1"/>
    <col min="8" max="8" width="10.42578125" style="6" customWidth="1"/>
    <col min="9" max="9" width="9" style="6" customWidth="1"/>
    <col min="10" max="10" width="7.28515625" style="6" customWidth="1"/>
    <col min="11" max="11" width="9.28515625" style="6" bestFit="1" customWidth="1"/>
    <col min="12" max="12" width="7.5703125" style="6" customWidth="1"/>
    <col min="13" max="13" width="9.140625" style="6"/>
    <col min="14" max="14" width="6.7109375" style="6" customWidth="1"/>
    <col min="15" max="15" width="9.140625" style="6" customWidth="1"/>
    <col min="16" max="16" width="7.140625" style="6" customWidth="1"/>
    <col min="17" max="17" width="9.140625" style="6" customWidth="1"/>
    <col min="18" max="18" width="7.140625" style="6" customWidth="1"/>
    <col min="19" max="19" width="9.140625" style="6" customWidth="1"/>
    <col min="20" max="23" width="9.140625" style="6"/>
    <col min="24" max="24" width="10.7109375" style="6" customWidth="1"/>
    <col min="25" max="25" width="9.140625" style="6"/>
    <col min="26" max="26" width="10.7109375" style="6" customWidth="1"/>
    <col min="27" max="27" width="10.140625" style="6" customWidth="1"/>
    <col min="28" max="16384" width="9.140625" style="6"/>
  </cols>
  <sheetData>
    <row r="1" spans="1:28" ht="15" x14ac:dyDescent="0.25">
      <c r="A1" s="2" t="s">
        <v>39</v>
      </c>
    </row>
    <row r="2" spans="1:28" ht="15" x14ac:dyDescent="0.25">
      <c r="A2" s="2" t="s">
        <v>119</v>
      </c>
    </row>
    <row r="3" spans="1:28" ht="15.75" thickBot="1" x14ac:dyDescent="0.3">
      <c r="A3" s="2"/>
    </row>
    <row r="4" spans="1:28" s="11" customFormat="1" ht="25.5" customHeight="1" thickBot="1" x14ac:dyDescent="0.25">
      <c r="A4" s="274" t="s">
        <v>0</v>
      </c>
      <c r="B4" s="275"/>
      <c r="C4" s="275"/>
      <c r="D4" s="275"/>
      <c r="E4" s="275"/>
      <c r="F4" s="275"/>
      <c r="G4" s="275"/>
      <c r="H4" s="275"/>
      <c r="I4" s="276"/>
      <c r="J4" s="277" t="s">
        <v>1</v>
      </c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9"/>
      <c r="W4" s="280" t="s">
        <v>127</v>
      </c>
      <c r="X4" s="281"/>
      <c r="Y4" s="281"/>
      <c r="Z4" s="281"/>
      <c r="AA4" s="281"/>
      <c r="AB4" s="282"/>
    </row>
    <row r="5" spans="1:28" s="11" customFormat="1" ht="18.75" customHeight="1" x14ac:dyDescent="0.2">
      <c r="A5" s="283" t="s">
        <v>3</v>
      </c>
      <c r="B5" s="285" t="s">
        <v>4</v>
      </c>
      <c r="C5" s="285" t="s">
        <v>5</v>
      </c>
      <c r="D5" s="287" t="s">
        <v>6</v>
      </c>
      <c r="E5" s="283" t="s">
        <v>114</v>
      </c>
      <c r="F5" s="272" t="s">
        <v>133</v>
      </c>
      <c r="G5" s="285" t="s">
        <v>116</v>
      </c>
      <c r="H5" s="272" t="s">
        <v>117</v>
      </c>
      <c r="I5" s="287" t="s">
        <v>151</v>
      </c>
      <c r="J5" s="295" t="s">
        <v>8</v>
      </c>
      <c r="K5" s="293"/>
      <c r="L5" s="295" t="s">
        <v>9</v>
      </c>
      <c r="M5" s="293"/>
      <c r="N5" s="295" t="s">
        <v>10</v>
      </c>
      <c r="O5" s="293"/>
      <c r="P5" s="295" t="s">
        <v>11</v>
      </c>
      <c r="Q5" s="293"/>
      <c r="R5" s="295" t="s">
        <v>12</v>
      </c>
      <c r="S5" s="293"/>
      <c r="T5" s="295" t="s">
        <v>121</v>
      </c>
      <c r="U5" s="296" t="s">
        <v>122</v>
      </c>
      <c r="V5" s="293" t="s">
        <v>123</v>
      </c>
      <c r="W5" s="289" t="s">
        <v>13</v>
      </c>
      <c r="X5" s="290"/>
      <c r="Y5" s="291"/>
      <c r="Z5" s="289" t="s">
        <v>14</v>
      </c>
      <c r="AA5" s="290"/>
      <c r="AB5" s="291"/>
    </row>
    <row r="6" spans="1:28" s="11" customFormat="1" ht="31.5" customHeight="1" thickBot="1" x14ac:dyDescent="0.25">
      <c r="A6" s="299"/>
      <c r="B6" s="300"/>
      <c r="C6" s="300"/>
      <c r="D6" s="309"/>
      <c r="E6" s="299"/>
      <c r="F6" s="315"/>
      <c r="G6" s="300"/>
      <c r="H6" s="316"/>
      <c r="I6" s="309"/>
      <c r="J6" s="13" t="s">
        <v>124</v>
      </c>
      <c r="K6" s="14" t="s">
        <v>125</v>
      </c>
      <c r="L6" s="13" t="s">
        <v>124</v>
      </c>
      <c r="M6" s="14" t="s">
        <v>125</v>
      </c>
      <c r="N6" s="13" t="s">
        <v>124</v>
      </c>
      <c r="O6" s="14" t="s">
        <v>125</v>
      </c>
      <c r="P6" s="13" t="s">
        <v>124</v>
      </c>
      <c r="Q6" s="14" t="s">
        <v>125</v>
      </c>
      <c r="R6" s="13" t="s">
        <v>124</v>
      </c>
      <c r="S6" s="14" t="s">
        <v>125</v>
      </c>
      <c r="T6" s="313"/>
      <c r="U6" s="314"/>
      <c r="V6" s="312"/>
      <c r="W6" s="50" t="s">
        <v>15</v>
      </c>
      <c r="X6" s="51" t="s">
        <v>126</v>
      </c>
      <c r="Y6" s="52" t="s">
        <v>16</v>
      </c>
      <c r="Z6" s="120" t="s">
        <v>15</v>
      </c>
      <c r="AA6" s="51" t="s">
        <v>126</v>
      </c>
      <c r="AB6" s="52" t="s">
        <v>16</v>
      </c>
    </row>
    <row r="7" spans="1:28" s="161" customFormat="1" ht="25.5" customHeight="1" x14ac:dyDescent="0.25">
      <c r="A7" s="36" t="s">
        <v>40</v>
      </c>
      <c r="B7" s="95" t="s">
        <v>41</v>
      </c>
      <c r="C7" s="95" t="s">
        <v>71</v>
      </c>
      <c r="D7" s="96" t="s">
        <v>72</v>
      </c>
      <c r="E7" s="121">
        <v>1702</v>
      </c>
      <c r="F7" s="122">
        <v>0</v>
      </c>
      <c r="G7" s="122">
        <v>556</v>
      </c>
      <c r="H7" s="122">
        <f>E7+F7+G7</f>
        <v>2258</v>
      </c>
      <c r="I7" s="123">
        <v>76</v>
      </c>
      <c r="J7" s="63"/>
      <c r="K7" s="64"/>
      <c r="L7" s="40">
        <v>3</v>
      </c>
      <c r="M7" s="41">
        <v>20</v>
      </c>
      <c r="N7" s="64"/>
      <c r="O7" s="64"/>
      <c r="P7" s="64"/>
      <c r="Q7" s="64"/>
      <c r="R7" s="64"/>
      <c r="S7" s="64"/>
      <c r="T7" s="66"/>
      <c r="U7" s="67">
        <f>J7+L7+N7+P7+R7</f>
        <v>3</v>
      </c>
      <c r="V7" s="75">
        <f>K7+M7+O7+Q7+S7</f>
        <v>20</v>
      </c>
      <c r="W7" s="79"/>
      <c r="X7" s="45">
        <v>308</v>
      </c>
      <c r="Y7" s="45">
        <v>6</v>
      </c>
      <c r="Z7" s="39"/>
      <c r="AA7" s="42"/>
      <c r="AB7" s="46"/>
    </row>
    <row r="8" spans="1:28" s="161" customFormat="1" ht="25.5" customHeight="1" x14ac:dyDescent="0.25">
      <c r="A8" s="35" t="s">
        <v>42</v>
      </c>
      <c r="B8" s="98" t="s">
        <v>43</v>
      </c>
      <c r="C8" s="98" t="s">
        <v>71</v>
      </c>
      <c r="D8" s="99" t="s">
        <v>72</v>
      </c>
      <c r="E8" s="124">
        <v>4361</v>
      </c>
      <c r="F8" s="118">
        <v>737</v>
      </c>
      <c r="G8" s="118">
        <v>2638</v>
      </c>
      <c r="H8" s="118">
        <f t="shared" ref="H8:H27" si="0">E8+F8+G8</f>
        <v>7736</v>
      </c>
      <c r="I8" s="125">
        <v>371</v>
      </c>
      <c r="J8" s="68"/>
      <c r="K8" s="57"/>
      <c r="L8" s="29">
        <v>11</v>
      </c>
      <c r="M8" s="30">
        <v>120</v>
      </c>
      <c r="N8" s="57"/>
      <c r="O8" s="57"/>
      <c r="P8" s="57"/>
      <c r="Q8" s="57"/>
      <c r="R8" s="57"/>
      <c r="S8" s="57"/>
      <c r="T8" s="59"/>
      <c r="U8" s="60">
        <f t="shared" ref="U8:U27" si="1">J8+L8+N8+P8+R8</f>
        <v>11</v>
      </c>
      <c r="V8" s="76">
        <f t="shared" ref="V8:V27" si="2">K8+M8+O8+Q8+S8</f>
        <v>120</v>
      </c>
      <c r="W8" s="27"/>
      <c r="X8" s="31">
        <f>226+91</f>
        <v>317</v>
      </c>
      <c r="Y8" s="31">
        <f>12+5</f>
        <v>17</v>
      </c>
      <c r="Z8" s="32"/>
      <c r="AA8" s="28"/>
      <c r="AB8" s="33"/>
    </row>
    <row r="9" spans="1:28" s="161" customFormat="1" ht="15" customHeight="1" x14ac:dyDescent="0.25">
      <c r="A9" s="34" t="s">
        <v>46</v>
      </c>
      <c r="B9" s="116" t="s">
        <v>47</v>
      </c>
      <c r="C9" s="116" t="s">
        <v>71</v>
      </c>
      <c r="D9" s="129" t="s">
        <v>72</v>
      </c>
      <c r="E9" s="126">
        <v>3801</v>
      </c>
      <c r="F9" s="117">
        <v>0</v>
      </c>
      <c r="G9" s="117">
        <v>2206</v>
      </c>
      <c r="H9" s="117">
        <f t="shared" si="0"/>
        <v>6007</v>
      </c>
      <c r="I9" s="127">
        <v>213</v>
      </c>
      <c r="J9" s="69"/>
      <c r="K9" s="54"/>
      <c r="L9" s="19">
        <v>9</v>
      </c>
      <c r="M9" s="20">
        <v>100</v>
      </c>
      <c r="N9" s="54"/>
      <c r="O9" s="54"/>
      <c r="P9" s="54"/>
      <c r="Q9" s="54"/>
      <c r="R9" s="54"/>
      <c r="S9" s="54"/>
      <c r="T9" s="55"/>
      <c r="U9" s="56">
        <f t="shared" si="1"/>
        <v>9</v>
      </c>
      <c r="V9" s="77">
        <f t="shared" si="2"/>
        <v>100</v>
      </c>
      <c r="W9" s="87"/>
      <c r="X9" s="22">
        <v>25</v>
      </c>
      <c r="Y9" s="22">
        <v>1</v>
      </c>
      <c r="Z9" s="18"/>
      <c r="AA9" s="21"/>
      <c r="AB9" s="23"/>
    </row>
    <row r="10" spans="1:28" s="161" customFormat="1" ht="25.5" customHeight="1" x14ac:dyDescent="0.25">
      <c r="A10" s="35" t="s">
        <v>48</v>
      </c>
      <c r="B10" s="98" t="s">
        <v>49</v>
      </c>
      <c r="C10" s="98" t="s">
        <v>73</v>
      </c>
      <c r="D10" s="99" t="s">
        <v>72</v>
      </c>
      <c r="E10" s="128">
        <v>1098</v>
      </c>
      <c r="F10" s="119">
        <v>227</v>
      </c>
      <c r="G10" s="119">
        <v>860</v>
      </c>
      <c r="H10" s="118">
        <f t="shared" si="0"/>
        <v>2185</v>
      </c>
      <c r="I10" s="125">
        <v>89</v>
      </c>
      <c r="J10" s="176"/>
      <c r="K10" s="177"/>
      <c r="L10" s="178">
        <v>4</v>
      </c>
      <c r="M10" s="179">
        <v>50</v>
      </c>
      <c r="N10" s="177"/>
      <c r="O10" s="177"/>
      <c r="P10" s="177"/>
      <c r="Q10" s="177"/>
      <c r="R10" s="177"/>
      <c r="S10" s="177"/>
      <c r="T10" s="177"/>
      <c r="U10" s="60">
        <f t="shared" si="1"/>
        <v>4</v>
      </c>
      <c r="V10" s="76">
        <f t="shared" si="2"/>
        <v>50</v>
      </c>
      <c r="W10" s="27"/>
      <c r="X10" s="178">
        <v>58</v>
      </c>
      <c r="Y10" s="178">
        <v>4</v>
      </c>
      <c r="Z10" s="32"/>
      <c r="AA10" s="28"/>
      <c r="AB10" s="33"/>
    </row>
    <row r="11" spans="1:28" s="161" customFormat="1" ht="25.5" customHeight="1" x14ac:dyDescent="0.25">
      <c r="A11" s="34" t="s">
        <v>50</v>
      </c>
      <c r="B11" s="116" t="s">
        <v>51</v>
      </c>
      <c r="C11" s="116" t="s">
        <v>74</v>
      </c>
      <c r="D11" s="129" t="s">
        <v>72</v>
      </c>
      <c r="E11" s="126">
        <v>207</v>
      </c>
      <c r="F11" s="117">
        <v>0</v>
      </c>
      <c r="G11" s="117">
        <v>0</v>
      </c>
      <c r="H11" s="117">
        <f t="shared" si="0"/>
        <v>207</v>
      </c>
      <c r="I11" s="127">
        <v>8</v>
      </c>
      <c r="J11" s="69"/>
      <c r="K11" s="54"/>
      <c r="L11" s="19">
        <v>1</v>
      </c>
      <c r="M11" s="20">
        <v>5</v>
      </c>
      <c r="N11" s="54"/>
      <c r="O11" s="54"/>
      <c r="P11" s="54"/>
      <c r="Q11" s="54"/>
      <c r="R11" s="54"/>
      <c r="S11" s="54"/>
      <c r="T11" s="55"/>
      <c r="U11" s="56">
        <f t="shared" si="1"/>
        <v>1</v>
      </c>
      <c r="V11" s="77">
        <f t="shared" si="2"/>
        <v>5</v>
      </c>
      <c r="W11" s="87"/>
      <c r="X11" s="22">
        <v>7</v>
      </c>
      <c r="Y11" s="22">
        <v>1</v>
      </c>
      <c r="Z11" s="18"/>
      <c r="AA11" s="21"/>
      <c r="AB11" s="23"/>
    </row>
    <row r="12" spans="1:28" s="161" customFormat="1" ht="25.5" customHeight="1" x14ac:dyDescent="0.25">
      <c r="A12" s="35" t="s">
        <v>52</v>
      </c>
      <c r="B12" s="98" t="s">
        <v>53</v>
      </c>
      <c r="C12" s="98" t="s">
        <v>75</v>
      </c>
      <c r="D12" s="99" t="s">
        <v>76</v>
      </c>
      <c r="E12" s="128">
        <v>1875</v>
      </c>
      <c r="F12" s="119">
        <v>75</v>
      </c>
      <c r="G12" s="119">
        <v>281</v>
      </c>
      <c r="H12" s="118">
        <f t="shared" si="0"/>
        <v>2231</v>
      </c>
      <c r="I12" s="125">
        <v>86</v>
      </c>
      <c r="J12" s="176"/>
      <c r="K12" s="177"/>
      <c r="L12" s="178">
        <v>2</v>
      </c>
      <c r="M12" s="179">
        <v>20</v>
      </c>
      <c r="N12" s="177"/>
      <c r="O12" s="177"/>
      <c r="P12" s="177"/>
      <c r="Q12" s="177"/>
      <c r="R12" s="177"/>
      <c r="S12" s="177"/>
      <c r="T12" s="177"/>
      <c r="U12" s="60">
        <f t="shared" si="1"/>
        <v>2</v>
      </c>
      <c r="V12" s="76">
        <f t="shared" si="2"/>
        <v>20</v>
      </c>
      <c r="W12" s="27"/>
      <c r="X12" s="178">
        <v>77</v>
      </c>
      <c r="Y12" s="178">
        <v>3</v>
      </c>
      <c r="Z12" s="32"/>
      <c r="AA12" s="28"/>
      <c r="AB12" s="33"/>
    </row>
    <row r="13" spans="1:28" s="161" customFormat="1" ht="15" customHeight="1" x14ac:dyDescent="0.25">
      <c r="A13" s="34" t="s">
        <v>54</v>
      </c>
      <c r="B13" s="116" t="s">
        <v>140</v>
      </c>
      <c r="C13" s="116" t="s">
        <v>77</v>
      </c>
      <c r="D13" s="129" t="s">
        <v>76</v>
      </c>
      <c r="E13" s="126">
        <v>631</v>
      </c>
      <c r="F13" s="117">
        <v>151</v>
      </c>
      <c r="G13" s="117">
        <v>276</v>
      </c>
      <c r="H13" s="117">
        <f t="shared" si="0"/>
        <v>1058</v>
      </c>
      <c r="I13" s="127">
        <v>48</v>
      </c>
      <c r="J13" s="69"/>
      <c r="K13" s="54"/>
      <c r="L13" s="19">
        <v>2</v>
      </c>
      <c r="M13" s="20">
        <v>14.3</v>
      </c>
      <c r="N13" s="54"/>
      <c r="O13" s="54"/>
      <c r="P13" s="54"/>
      <c r="Q13" s="54"/>
      <c r="R13" s="54"/>
      <c r="S13" s="54"/>
      <c r="T13" s="55"/>
      <c r="U13" s="56">
        <f t="shared" si="1"/>
        <v>2</v>
      </c>
      <c r="V13" s="77">
        <f t="shared" si="2"/>
        <v>14.3</v>
      </c>
      <c r="W13" s="87"/>
      <c r="X13" s="22">
        <v>42</v>
      </c>
      <c r="Y13" s="22">
        <v>2</v>
      </c>
      <c r="Z13" s="18"/>
      <c r="AA13" s="21"/>
      <c r="AB13" s="23"/>
    </row>
    <row r="14" spans="1:28" s="161" customFormat="1" ht="15" customHeight="1" x14ac:dyDescent="0.25">
      <c r="A14" s="35" t="s">
        <v>55</v>
      </c>
      <c r="B14" s="98" t="s">
        <v>139</v>
      </c>
      <c r="C14" s="98" t="s">
        <v>78</v>
      </c>
      <c r="D14" s="99" t="s">
        <v>79</v>
      </c>
      <c r="E14" s="128">
        <v>1209</v>
      </c>
      <c r="F14" s="119">
        <v>260</v>
      </c>
      <c r="G14" s="119">
        <v>495</v>
      </c>
      <c r="H14" s="118">
        <f t="shared" si="0"/>
        <v>1964</v>
      </c>
      <c r="I14" s="125">
        <v>37</v>
      </c>
      <c r="J14" s="176"/>
      <c r="K14" s="177"/>
      <c r="L14" s="178">
        <v>2</v>
      </c>
      <c r="M14" s="179">
        <v>24</v>
      </c>
      <c r="N14" s="177"/>
      <c r="O14" s="177"/>
      <c r="P14" s="177"/>
      <c r="Q14" s="177"/>
      <c r="R14" s="177"/>
      <c r="S14" s="177"/>
      <c r="T14" s="177"/>
      <c r="U14" s="60">
        <f t="shared" si="1"/>
        <v>2</v>
      </c>
      <c r="V14" s="76">
        <f t="shared" si="2"/>
        <v>24</v>
      </c>
      <c r="W14" s="27"/>
      <c r="X14" s="178">
        <v>45</v>
      </c>
      <c r="Y14" s="178">
        <v>3</v>
      </c>
      <c r="Z14" s="32"/>
      <c r="AA14" s="28"/>
      <c r="AB14" s="33"/>
    </row>
    <row r="15" spans="1:28" s="161" customFormat="1" ht="37.5" customHeight="1" x14ac:dyDescent="0.25">
      <c r="A15" s="34" t="s">
        <v>56</v>
      </c>
      <c r="B15" s="116" t="s">
        <v>138</v>
      </c>
      <c r="C15" s="116" t="s">
        <v>80</v>
      </c>
      <c r="D15" s="129" t="s">
        <v>79</v>
      </c>
      <c r="E15" s="126">
        <v>1843</v>
      </c>
      <c r="F15" s="117">
        <v>207</v>
      </c>
      <c r="G15" s="117">
        <v>757</v>
      </c>
      <c r="H15" s="117">
        <f t="shared" si="0"/>
        <v>2807</v>
      </c>
      <c r="I15" s="127">
        <v>126</v>
      </c>
      <c r="J15" s="69"/>
      <c r="K15" s="54"/>
      <c r="L15" s="19">
        <v>2</v>
      </c>
      <c r="M15" s="20">
        <v>29.5</v>
      </c>
      <c r="N15" s="54"/>
      <c r="O15" s="54"/>
      <c r="P15" s="54"/>
      <c r="Q15" s="54"/>
      <c r="R15" s="54"/>
      <c r="S15" s="54"/>
      <c r="T15" s="55"/>
      <c r="U15" s="56">
        <f t="shared" si="1"/>
        <v>2</v>
      </c>
      <c r="V15" s="77">
        <f t="shared" si="2"/>
        <v>29.5</v>
      </c>
      <c r="W15" s="87"/>
      <c r="X15" s="22">
        <v>130</v>
      </c>
      <c r="Y15" s="22">
        <v>5</v>
      </c>
      <c r="Z15" s="18"/>
      <c r="AA15" s="21"/>
      <c r="AB15" s="23"/>
    </row>
    <row r="16" spans="1:28" s="161" customFormat="1" ht="13.5" customHeight="1" x14ac:dyDescent="0.25">
      <c r="A16" s="35" t="s">
        <v>149</v>
      </c>
      <c r="B16" s="98" t="s">
        <v>141</v>
      </c>
      <c r="C16" s="98" t="s">
        <v>81</v>
      </c>
      <c r="D16" s="99" t="s">
        <v>82</v>
      </c>
      <c r="E16" s="128">
        <f>326+111</f>
        <v>437</v>
      </c>
      <c r="F16" s="119">
        <f>0+58</f>
        <v>58</v>
      </c>
      <c r="G16" s="119">
        <f>104+51</f>
        <v>155</v>
      </c>
      <c r="H16" s="118">
        <f t="shared" si="0"/>
        <v>650</v>
      </c>
      <c r="I16" s="125">
        <f>26+16</f>
        <v>42</v>
      </c>
      <c r="J16" s="176"/>
      <c r="K16" s="177"/>
      <c r="L16" s="178">
        <v>1</v>
      </c>
      <c r="M16" s="179">
        <v>10</v>
      </c>
      <c r="N16" s="177"/>
      <c r="O16" s="177"/>
      <c r="P16" s="177"/>
      <c r="Q16" s="177"/>
      <c r="R16" s="177"/>
      <c r="S16" s="177"/>
      <c r="T16" s="177"/>
      <c r="U16" s="60">
        <f t="shared" si="1"/>
        <v>1</v>
      </c>
      <c r="V16" s="76">
        <f t="shared" si="2"/>
        <v>10</v>
      </c>
      <c r="W16" s="27"/>
      <c r="X16" s="178">
        <v>20</v>
      </c>
      <c r="Y16" s="178">
        <v>1</v>
      </c>
      <c r="Z16" s="32"/>
      <c r="AA16" s="28"/>
      <c r="AB16" s="33"/>
    </row>
    <row r="17" spans="1:28" s="161" customFormat="1" ht="25.5" customHeight="1" x14ac:dyDescent="0.25">
      <c r="A17" s="34" t="s">
        <v>57</v>
      </c>
      <c r="B17" s="116" t="s">
        <v>142</v>
      </c>
      <c r="C17" s="116" t="s">
        <v>83</v>
      </c>
      <c r="D17" s="129" t="s">
        <v>82</v>
      </c>
      <c r="E17" s="126">
        <v>3759</v>
      </c>
      <c r="F17" s="117">
        <v>364</v>
      </c>
      <c r="G17" s="117">
        <v>1237</v>
      </c>
      <c r="H17" s="117">
        <f t="shared" si="0"/>
        <v>5360</v>
      </c>
      <c r="I17" s="127">
        <v>193</v>
      </c>
      <c r="J17" s="69"/>
      <c r="K17" s="54"/>
      <c r="L17" s="19">
        <v>5</v>
      </c>
      <c r="M17" s="20">
        <v>62.5</v>
      </c>
      <c r="N17" s="54"/>
      <c r="O17" s="54"/>
      <c r="P17" s="54"/>
      <c r="Q17" s="54"/>
      <c r="R17" s="54"/>
      <c r="S17" s="54"/>
      <c r="T17" s="55"/>
      <c r="U17" s="56">
        <f t="shared" si="1"/>
        <v>5</v>
      </c>
      <c r="V17" s="77">
        <f t="shared" si="2"/>
        <v>62.5</v>
      </c>
      <c r="W17" s="87"/>
      <c r="X17" s="22">
        <v>220</v>
      </c>
      <c r="Y17" s="22">
        <v>4</v>
      </c>
      <c r="Z17" s="18"/>
      <c r="AA17" s="21"/>
      <c r="AB17" s="23"/>
    </row>
    <row r="18" spans="1:28" s="161" customFormat="1" ht="15" customHeight="1" x14ac:dyDescent="0.25">
      <c r="A18" s="35" t="s">
        <v>58</v>
      </c>
      <c r="B18" s="98" t="s">
        <v>59</v>
      </c>
      <c r="C18" s="98" t="s">
        <v>84</v>
      </c>
      <c r="D18" s="99" t="s">
        <v>82</v>
      </c>
      <c r="E18" s="128">
        <v>599</v>
      </c>
      <c r="F18" s="119">
        <v>116</v>
      </c>
      <c r="G18" s="119">
        <v>285</v>
      </c>
      <c r="H18" s="118">
        <f t="shared" si="0"/>
        <v>1000</v>
      </c>
      <c r="I18" s="125">
        <v>37</v>
      </c>
      <c r="J18" s="176"/>
      <c r="K18" s="177"/>
      <c r="L18" s="178">
        <v>1</v>
      </c>
      <c r="M18" s="179">
        <v>15</v>
      </c>
      <c r="N18" s="177"/>
      <c r="O18" s="177"/>
      <c r="P18" s="177"/>
      <c r="Q18" s="177"/>
      <c r="R18" s="177"/>
      <c r="S18" s="177"/>
      <c r="T18" s="177"/>
      <c r="U18" s="60">
        <f t="shared" si="1"/>
        <v>1</v>
      </c>
      <c r="V18" s="76">
        <f t="shared" si="2"/>
        <v>15</v>
      </c>
      <c r="W18" s="27"/>
      <c r="X18" s="178">
        <v>43</v>
      </c>
      <c r="Y18" s="178">
        <v>2</v>
      </c>
      <c r="Z18" s="32"/>
      <c r="AA18" s="28"/>
      <c r="AB18" s="33"/>
    </row>
    <row r="19" spans="1:28" s="161" customFormat="1" ht="15" customHeight="1" x14ac:dyDescent="0.25">
      <c r="A19" s="34" t="s">
        <v>60</v>
      </c>
      <c r="B19" s="116" t="s">
        <v>143</v>
      </c>
      <c r="C19" s="116" t="s">
        <v>85</v>
      </c>
      <c r="D19" s="129" t="s">
        <v>82</v>
      </c>
      <c r="E19" s="126">
        <v>671</v>
      </c>
      <c r="F19" s="117">
        <v>86</v>
      </c>
      <c r="G19" s="117">
        <v>371</v>
      </c>
      <c r="H19" s="117">
        <f t="shared" si="0"/>
        <v>1128</v>
      </c>
      <c r="I19" s="127">
        <v>33</v>
      </c>
      <c r="J19" s="69"/>
      <c r="K19" s="54"/>
      <c r="L19" s="19">
        <v>2</v>
      </c>
      <c r="M19" s="20">
        <v>20</v>
      </c>
      <c r="N19" s="54"/>
      <c r="O19" s="54"/>
      <c r="P19" s="54"/>
      <c r="Q19" s="54"/>
      <c r="R19" s="54"/>
      <c r="S19" s="54"/>
      <c r="T19" s="55"/>
      <c r="U19" s="56">
        <f t="shared" si="1"/>
        <v>2</v>
      </c>
      <c r="V19" s="77">
        <f t="shared" si="2"/>
        <v>20</v>
      </c>
      <c r="W19" s="87"/>
      <c r="X19" s="22">
        <v>8</v>
      </c>
      <c r="Y19" s="22">
        <v>1</v>
      </c>
      <c r="Z19" s="18"/>
      <c r="AA19" s="21"/>
      <c r="AB19" s="23"/>
    </row>
    <row r="20" spans="1:28" s="180" customFormat="1" ht="15" customHeight="1" x14ac:dyDescent="0.25">
      <c r="A20" s="35" t="s">
        <v>61</v>
      </c>
      <c r="B20" s="98" t="s">
        <v>62</v>
      </c>
      <c r="C20" s="98" t="s">
        <v>86</v>
      </c>
      <c r="D20" s="99" t="s">
        <v>82</v>
      </c>
      <c r="E20" s="128">
        <v>1664</v>
      </c>
      <c r="F20" s="119">
        <v>148</v>
      </c>
      <c r="G20" s="119">
        <v>377</v>
      </c>
      <c r="H20" s="118">
        <f t="shared" si="0"/>
        <v>2189</v>
      </c>
      <c r="I20" s="125">
        <v>43</v>
      </c>
      <c r="J20" s="176"/>
      <c r="K20" s="177"/>
      <c r="L20" s="178">
        <v>2</v>
      </c>
      <c r="M20" s="179">
        <v>20</v>
      </c>
      <c r="N20" s="177"/>
      <c r="O20" s="177"/>
      <c r="P20" s="177"/>
      <c r="Q20" s="177"/>
      <c r="R20" s="177"/>
      <c r="S20" s="177"/>
      <c r="T20" s="177"/>
      <c r="U20" s="60">
        <f t="shared" si="1"/>
        <v>2</v>
      </c>
      <c r="V20" s="76">
        <f t="shared" si="2"/>
        <v>20</v>
      </c>
      <c r="W20" s="27"/>
      <c r="X20" s="178">
        <v>10</v>
      </c>
      <c r="Y20" s="178">
        <v>1</v>
      </c>
      <c r="Z20" s="32"/>
      <c r="AA20" s="28"/>
      <c r="AB20" s="33"/>
    </row>
    <row r="21" spans="1:28" s="161" customFormat="1" ht="25.5" customHeight="1" x14ac:dyDescent="0.25">
      <c r="A21" s="34" t="s">
        <v>63</v>
      </c>
      <c r="B21" s="116" t="s">
        <v>150</v>
      </c>
      <c r="C21" s="116" t="s">
        <v>87</v>
      </c>
      <c r="D21" s="129" t="s">
        <v>88</v>
      </c>
      <c r="E21" s="126">
        <v>1221</v>
      </c>
      <c r="F21" s="117">
        <v>305</v>
      </c>
      <c r="G21" s="117">
        <v>0</v>
      </c>
      <c r="H21" s="117">
        <f t="shared" si="0"/>
        <v>1526</v>
      </c>
      <c r="I21" s="127">
        <v>41</v>
      </c>
      <c r="J21" s="69"/>
      <c r="K21" s="54"/>
      <c r="L21" s="19">
        <v>2</v>
      </c>
      <c r="M21" s="20">
        <v>14.3</v>
      </c>
      <c r="N21" s="54"/>
      <c r="O21" s="54"/>
      <c r="P21" s="54"/>
      <c r="Q21" s="54"/>
      <c r="R21" s="54"/>
      <c r="S21" s="54"/>
      <c r="T21" s="55"/>
      <c r="U21" s="56">
        <f t="shared" si="1"/>
        <v>2</v>
      </c>
      <c r="V21" s="77">
        <f t="shared" si="2"/>
        <v>14.3</v>
      </c>
      <c r="W21" s="87"/>
      <c r="X21" s="22">
        <v>45</v>
      </c>
      <c r="Y21" s="22">
        <v>2</v>
      </c>
      <c r="Z21" s="18"/>
      <c r="AA21" s="21"/>
      <c r="AB21" s="23"/>
    </row>
    <row r="22" spans="1:28" s="161" customFormat="1" ht="15" customHeight="1" x14ac:dyDescent="0.25">
      <c r="A22" s="35" t="s">
        <v>64</v>
      </c>
      <c r="B22" s="98" t="s">
        <v>144</v>
      </c>
      <c r="C22" s="98" t="s">
        <v>89</v>
      </c>
      <c r="D22" s="99" t="s">
        <v>88</v>
      </c>
      <c r="E22" s="128">
        <v>541</v>
      </c>
      <c r="F22" s="119">
        <v>107</v>
      </c>
      <c r="G22" s="119">
        <v>464</v>
      </c>
      <c r="H22" s="118">
        <f t="shared" si="0"/>
        <v>1112</v>
      </c>
      <c r="I22" s="125">
        <v>26</v>
      </c>
      <c r="J22" s="176"/>
      <c r="K22" s="177"/>
      <c r="L22" s="178">
        <v>1</v>
      </c>
      <c r="M22" s="179">
        <v>10</v>
      </c>
      <c r="N22" s="177"/>
      <c r="O22" s="177"/>
      <c r="P22" s="177"/>
      <c r="Q22" s="177"/>
      <c r="R22" s="177"/>
      <c r="S22" s="177"/>
      <c r="T22" s="177"/>
      <c r="U22" s="60">
        <f t="shared" si="1"/>
        <v>1</v>
      </c>
      <c r="V22" s="76">
        <f t="shared" si="2"/>
        <v>10</v>
      </c>
      <c r="W22" s="27"/>
      <c r="X22" s="178">
        <v>38</v>
      </c>
      <c r="Y22" s="178">
        <v>3</v>
      </c>
      <c r="Z22" s="32"/>
      <c r="AA22" s="28"/>
      <c r="AB22" s="33"/>
    </row>
    <row r="23" spans="1:28" s="161" customFormat="1" ht="15" customHeight="1" x14ac:dyDescent="0.25">
      <c r="A23" s="34" t="s">
        <v>65</v>
      </c>
      <c r="B23" s="116" t="s">
        <v>145</v>
      </c>
      <c r="C23" s="116" t="s">
        <v>90</v>
      </c>
      <c r="D23" s="129" t="s">
        <v>88</v>
      </c>
      <c r="E23" s="126">
        <v>749</v>
      </c>
      <c r="F23" s="117">
        <v>246</v>
      </c>
      <c r="G23" s="117">
        <v>326</v>
      </c>
      <c r="H23" s="117">
        <f t="shared" si="0"/>
        <v>1321</v>
      </c>
      <c r="I23" s="127">
        <v>49</v>
      </c>
      <c r="J23" s="69"/>
      <c r="K23" s="54"/>
      <c r="L23" s="19">
        <v>2</v>
      </c>
      <c r="M23" s="20">
        <v>26.3</v>
      </c>
      <c r="N23" s="54"/>
      <c r="O23" s="54"/>
      <c r="P23" s="54"/>
      <c r="Q23" s="54"/>
      <c r="R23" s="54"/>
      <c r="S23" s="54"/>
      <c r="T23" s="55"/>
      <c r="U23" s="56">
        <f t="shared" si="1"/>
        <v>2</v>
      </c>
      <c r="V23" s="77">
        <f t="shared" si="2"/>
        <v>26.3</v>
      </c>
      <c r="W23" s="87"/>
      <c r="X23" s="22">
        <v>27</v>
      </c>
      <c r="Y23" s="22">
        <v>2</v>
      </c>
      <c r="Z23" s="18"/>
      <c r="AA23" s="21"/>
      <c r="AB23" s="23"/>
    </row>
    <row r="24" spans="1:28" s="161" customFormat="1" ht="15" customHeight="1" x14ac:dyDescent="0.25">
      <c r="A24" s="35" t="s">
        <v>66</v>
      </c>
      <c r="B24" s="98" t="s">
        <v>146</v>
      </c>
      <c r="C24" s="98" t="s">
        <v>91</v>
      </c>
      <c r="D24" s="99" t="s">
        <v>88</v>
      </c>
      <c r="E24" s="128">
        <v>1942</v>
      </c>
      <c r="F24" s="119">
        <v>0</v>
      </c>
      <c r="G24" s="119">
        <v>807</v>
      </c>
      <c r="H24" s="118">
        <f t="shared" si="0"/>
        <v>2749</v>
      </c>
      <c r="I24" s="125">
        <v>102</v>
      </c>
      <c r="J24" s="176"/>
      <c r="K24" s="177"/>
      <c r="L24" s="178">
        <v>2</v>
      </c>
      <c r="M24" s="179">
        <v>22</v>
      </c>
      <c r="N24" s="177"/>
      <c r="O24" s="177"/>
      <c r="P24" s="177"/>
      <c r="Q24" s="177"/>
      <c r="R24" s="177"/>
      <c r="S24" s="177"/>
      <c r="T24" s="177"/>
      <c r="U24" s="60">
        <f t="shared" si="1"/>
        <v>2</v>
      </c>
      <c r="V24" s="76">
        <f t="shared" si="2"/>
        <v>22</v>
      </c>
      <c r="W24" s="27"/>
      <c r="X24" s="178">
        <v>120</v>
      </c>
      <c r="Y24" s="178">
        <v>3</v>
      </c>
      <c r="Z24" s="32"/>
      <c r="AA24" s="28"/>
      <c r="AB24" s="33"/>
    </row>
    <row r="25" spans="1:28" s="161" customFormat="1" ht="25.5" customHeight="1" x14ac:dyDescent="0.25">
      <c r="A25" s="34" t="s">
        <v>67</v>
      </c>
      <c r="B25" s="116" t="s">
        <v>68</v>
      </c>
      <c r="C25" s="116" t="s">
        <v>91</v>
      </c>
      <c r="D25" s="129" t="s">
        <v>88</v>
      </c>
      <c r="E25" s="126">
        <v>1271</v>
      </c>
      <c r="F25" s="117">
        <v>204</v>
      </c>
      <c r="G25" s="117">
        <v>415</v>
      </c>
      <c r="H25" s="117">
        <f t="shared" si="0"/>
        <v>1890</v>
      </c>
      <c r="I25" s="127">
        <v>62</v>
      </c>
      <c r="J25" s="69"/>
      <c r="K25" s="54"/>
      <c r="L25" s="19">
        <v>2</v>
      </c>
      <c r="M25" s="20">
        <v>26.5</v>
      </c>
      <c r="N25" s="54"/>
      <c r="O25" s="54"/>
      <c r="P25" s="54"/>
      <c r="Q25" s="54"/>
      <c r="R25" s="54"/>
      <c r="S25" s="54"/>
      <c r="T25" s="55"/>
      <c r="U25" s="56">
        <f t="shared" si="1"/>
        <v>2</v>
      </c>
      <c r="V25" s="77">
        <f t="shared" si="2"/>
        <v>26.5</v>
      </c>
      <c r="W25" s="87"/>
      <c r="X25" s="22">
        <v>115</v>
      </c>
      <c r="Y25" s="22">
        <v>3</v>
      </c>
      <c r="Z25" s="18"/>
      <c r="AA25" s="21"/>
      <c r="AB25" s="23"/>
    </row>
    <row r="26" spans="1:28" s="161" customFormat="1" ht="15" customHeight="1" x14ac:dyDescent="0.25">
      <c r="A26" s="35" t="s">
        <v>69</v>
      </c>
      <c r="B26" s="98" t="s">
        <v>147</v>
      </c>
      <c r="C26" s="98" t="s">
        <v>92</v>
      </c>
      <c r="D26" s="99" t="s">
        <v>93</v>
      </c>
      <c r="E26" s="128">
        <v>1995</v>
      </c>
      <c r="F26" s="119">
        <v>426</v>
      </c>
      <c r="G26" s="119">
        <v>630</v>
      </c>
      <c r="H26" s="118">
        <f>E26+F26+G26</f>
        <v>3051</v>
      </c>
      <c r="I26" s="125">
        <v>89</v>
      </c>
      <c r="J26" s="176"/>
      <c r="K26" s="177"/>
      <c r="L26" s="178">
        <v>4</v>
      </c>
      <c r="M26" s="179">
        <v>54</v>
      </c>
      <c r="N26" s="177"/>
      <c r="O26" s="177"/>
      <c r="P26" s="177"/>
      <c r="Q26" s="177"/>
      <c r="R26" s="177"/>
      <c r="S26" s="177"/>
      <c r="T26" s="177"/>
      <c r="U26" s="60">
        <f t="shared" si="1"/>
        <v>4</v>
      </c>
      <c r="V26" s="76">
        <f t="shared" si="2"/>
        <v>54</v>
      </c>
      <c r="W26" s="27"/>
      <c r="X26" s="178">
        <v>78</v>
      </c>
      <c r="Y26" s="178">
        <v>3</v>
      </c>
      <c r="Z26" s="32"/>
      <c r="AA26" s="28"/>
      <c r="AB26" s="33"/>
    </row>
    <row r="27" spans="1:28" s="161" customFormat="1" ht="15" customHeight="1" thickBot="1" x14ac:dyDescent="0.3">
      <c r="A27" s="34" t="s">
        <v>70</v>
      </c>
      <c r="B27" s="116" t="s">
        <v>148</v>
      </c>
      <c r="C27" s="116" t="s">
        <v>92</v>
      </c>
      <c r="D27" s="129" t="s">
        <v>93</v>
      </c>
      <c r="E27" s="126">
        <v>739</v>
      </c>
      <c r="F27" s="117">
        <v>100</v>
      </c>
      <c r="G27" s="117">
        <v>315</v>
      </c>
      <c r="H27" s="117">
        <f t="shared" si="0"/>
        <v>1154</v>
      </c>
      <c r="I27" s="127">
        <v>63</v>
      </c>
      <c r="J27" s="69"/>
      <c r="K27" s="54"/>
      <c r="L27" s="19">
        <v>2</v>
      </c>
      <c r="M27" s="20">
        <v>25</v>
      </c>
      <c r="N27" s="54"/>
      <c r="O27" s="54"/>
      <c r="P27" s="54"/>
      <c r="Q27" s="54"/>
      <c r="R27" s="54"/>
      <c r="S27" s="54"/>
      <c r="T27" s="55"/>
      <c r="U27" s="56">
        <f t="shared" si="1"/>
        <v>2</v>
      </c>
      <c r="V27" s="77">
        <f t="shared" si="2"/>
        <v>25</v>
      </c>
      <c r="W27" s="87"/>
      <c r="X27" s="22">
        <v>50</v>
      </c>
      <c r="Y27" s="22">
        <v>3</v>
      </c>
      <c r="Z27" s="18"/>
      <c r="AA27" s="21"/>
      <c r="AB27" s="23"/>
    </row>
    <row r="28" spans="1:28" s="181" customFormat="1" ht="13.5" customHeight="1" thickBot="1" x14ac:dyDescent="0.3">
      <c r="A28" s="130" t="s">
        <v>17</v>
      </c>
      <c r="B28" s="131"/>
      <c r="C28" s="132"/>
      <c r="D28" s="133"/>
      <c r="E28" s="134"/>
      <c r="F28" s="134"/>
      <c r="G28" s="134"/>
      <c r="H28" s="135">
        <f>SUM(H7:H27)</f>
        <v>49583</v>
      </c>
      <c r="I28" s="53">
        <f>SUM(I7:I27)</f>
        <v>1834</v>
      </c>
      <c r="J28" s="53"/>
      <c r="K28" s="53"/>
      <c r="L28" s="53">
        <f t="shared" ref="L28:Y28" si="3">SUM(L7:L27)</f>
        <v>62</v>
      </c>
      <c r="M28" s="53">
        <f t="shared" si="3"/>
        <v>688.4</v>
      </c>
      <c r="N28" s="53"/>
      <c r="O28" s="53"/>
      <c r="P28" s="53"/>
      <c r="Q28" s="53"/>
      <c r="R28" s="53"/>
      <c r="S28" s="53"/>
      <c r="T28" s="53"/>
      <c r="U28" s="53">
        <f t="shared" si="3"/>
        <v>62</v>
      </c>
      <c r="V28" s="53">
        <f t="shared" si="3"/>
        <v>688.4</v>
      </c>
      <c r="W28" s="53"/>
      <c r="X28" s="53">
        <f t="shared" si="3"/>
        <v>1783</v>
      </c>
      <c r="Y28" s="53">
        <f t="shared" si="3"/>
        <v>70</v>
      </c>
      <c r="Z28" s="136"/>
      <c r="AA28" s="136"/>
      <c r="AB28" s="137"/>
    </row>
    <row r="29" spans="1:28" ht="13.5" customHeight="1" x14ac:dyDescent="0.25">
      <c r="G29" s="1"/>
    </row>
    <row r="30" spans="1:28" ht="13.5" customHeight="1" x14ac:dyDescent="0.25"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3.5" customHeight="1" x14ac:dyDescent="0.25"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3.5" customHeight="1" x14ac:dyDescent="0.25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0:28" ht="13.5" customHeight="1" x14ac:dyDescent="0.25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0:28" ht="13.5" customHeight="1" x14ac:dyDescent="0.25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0:28" ht="13.5" customHeight="1" x14ac:dyDescent="0.25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0:28" ht="13.5" customHeight="1" x14ac:dyDescent="0.25"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0:28" ht="13.5" customHeight="1" x14ac:dyDescent="0.25"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</sheetData>
  <sheetProtection password="9080" sheet="1" objects="1" scenarios="1" selectLockedCells="1" selectUnlockedCells="1"/>
  <mergeCells count="22">
    <mergeCell ref="U5:U6"/>
    <mergeCell ref="J5:K5"/>
    <mergeCell ref="L5:M5"/>
    <mergeCell ref="N5:O5"/>
    <mergeCell ref="P5:Q5"/>
    <mergeCell ref="R5:S5"/>
    <mergeCell ref="A4:I4"/>
    <mergeCell ref="J4:V4"/>
    <mergeCell ref="W4:A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Z5:AB5"/>
    <mergeCell ref="W5:Y5"/>
    <mergeCell ref="V5:V6"/>
    <mergeCell ref="T5:T6"/>
  </mergeCells>
  <pageMargins left="0.7" right="0.7" top="0.75" bottom="0.75" header="0.3" footer="0.3"/>
  <pageSetup paperSize="9" orientation="portrait" verticalDpi="0" r:id="rId1"/>
  <ignoredErrors>
    <ignoredError sqref="H28:M28 H7:H16 U28:Y28 X8:Y8 H17:H27 E16:G16 I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27"/>
  <sheetViews>
    <sheetView zoomScaleNormal="100" workbookViewId="0">
      <selection activeCell="K19" sqref="K19"/>
    </sheetView>
  </sheetViews>
  <sheetFormatPr defaultRowHeight="15" x14ac:dyDescent="0.25"/>
  <cols>
    <col min="1" max="1" width="20.28515625" style="6" customWidth="1"/>
    <col min="2" max="2" width="23.28515625" style="6" customWidth="1"/>
    <col min="3" max="3" width="8.28515625" style="6" customWidth="1"/>
    <col min="4" max="4" width="7.28515625" style="6" customWidth="1"/>
    <col min="5" max="5" width="9.5703125" style="6" customWidth="1"/>
    <col min="6" max="6" width="9" style="6" customWidth="1"/>
    <col min="7" max="7" width="9.5703125" style="6" hidden="1" customWidth="1"/>
    <col min="8" max="8" width="7.7109375" style="6" hidden="1" customWidth="1"/>
    <col min="9" max="9" width="8.5703125" style="6" hidden="1" customWidth="1"/>
    <col min="10" max="10" width="8.5703125" style="6" customWidth="1"/>
    <col min="11" max="11" width="7.28515625" style="6" customWidth="1"/>
    <col min="12" max="12" width="9" style="6" customWidth="1"/>
    <col min="13" max="13" width="11.140625" style="6" customWidth="1"/>
    <col min="14" max="14" width="7.28515625" style="6" customWidth="1"/>
    <col min="15" max="16" width="9.28515625" style="6" bestFit="1" customWidth="1"/>
    <col min="17" max="17" width="9.140625" style="138"/>
    <col min="18" max="23" width="9.140625" style="6" customWidth="1"/>
    <col min="24" max="25" width="9.140625" style="6"/>
    <col min="26" max="26" width="9.140625" style="138"/>
    <col min="27" max="27" width="10.28515625" style="6" customWidth="1"/>
    <col min="28" max="28" width="11.28515625" style="6" customWidth="1"/>
    <col min="29" max="29" width="9.140625" style="6"/>
    <col min="30" max="30" width="38.28515625" style="6" bestFit="1" customWidth="1"/>
    <col min="31" max="31" width="10.85546875" style="6" customWidth="1"/>
    <col min="32" max="16384" width="9.140625" style="6"/>
  </cols>
  <sheetData>
    <row r="1" spans="1:32" x14ac:dyDescent="0.25">
      <c r="A1" s="2" t="s">
        <v>39</v>
      </c>
    </row>
    <row r="2" spans="1:32" x14ac:dyDescent="0.25">
      <c r="A2" s="270" t="s">
        <v>120</v>
      </c>
      <c r="B2" s="271"/>
      <c r="C2" s="271"/>
    </row>
    <row r="3" spans="1:32" ht="15.75" thickBot="1" x14ac:dyDescent="0.3">
      <c r="A3" s="2"/>
    </row>
    <row r="4" spans="1:32" s="12" customFormat="1" ht="21.75" customHeight="1" thickBot="1" x14ac:dyDescent="0.25">
      <c r="A4" s="325" t="s">
        <v>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328"/>
      <c r="N4" s="329" t="s">
        <v>1</v>
      </c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1"/>
      <c r="AA4" s="356" t="s">
        <v>127</v>
      </c>
      <c r="AB4" s="357"/>
      <c r="AC4" s="357"/>
      <c r="AD4" s="357"/>
      <c r="AE4" s="357"/>
      <c r="AF4" s="358"/>
    </row>
    <row r="5" spans="1:32" s="12" customFormat="1" ht="30" customHeight="1" x14ac:dyDescent="0.2">
      <c r="A5" s="359" t="s">
        <v>3</v>
      </c>
      <c r="B5" s="361" t="s">
        <v>4</v>
      </c>
      <c r="C5" s="361" t="s">
        <v>5</v>
      </c>
      <c r="D5" s="363" t="s">
        <v>6</v>
      </c>
      <c r="E5" s="365" t="s">
        <v>128</v>
      </c>
      <c r="F5" s="367" t="s">
        <v>129</v>
      </c>
      <c r="G5" s="367" t="s">
        <v>130</v>
      </c>
      <c r="H5" s="367" t="s">
        <v>131</v>
      </c>
      <c r="I5" s="367" t="s">
        <v>132</v>
      </c>
      <c r="J5" s="367" t="s">
        <v>152</v>
      </c>
      <c r="K5" s="369" t="s">
        <v>111</v>
      </c>
      <c r="L5" s="369" t="s">
        <v>153</v>
      </c>
      <c r="M5" s="371" t="s">
        <v>7</v>
      </c>
      <c r="N5" s="295" t="s">
        <v>8</v>
      </c>
      <c r="O5" s="293"/>
      <c r="P5" s="295" t="s">
        <v>9</v>
      </c>
      <c r="Q5" s="293"/>
      <c r="R5" s="295" t="s">
        <v>10</v>
      </c>
      <c r="S5" s="293"/>
      <c r="T5" s="295" t="s">
        <v>11</v>
      </c>
      <c r="U5" s="293"/>
      <c r="V5" s="295" t="s">
        <v>12</v>
      </c>
      <c r="W5" s="293"/>
      <c r="X5" s="295" t="s">
        <v>121</v>
      </c>
      <c r="Y5" s="373" t="s">
        <v>122</v>
      </c>
      <c r="Z5" s="379" t="s">
        <v>123</v>
      </c>
      <c r="AA5" s="375" t="s">
        <v>13</v>
      </c>
      <c r="AB5" s="376"/>
      <c r="AC5" s="376"/>
      <c r="AD5" s="376" t="s">
        <v>14</v>
      </c>
      <c r="AE5" s="376"/>
      <c r="AF5" s="378"/>
    </row>
    <row r="6" spans="1:32" s="12" customFormat="1" ht="77.25" thickBot="1" x14ac:dyDescent="0.25">
      <c r="A6" s="360"/>
      <c r="B6" s="362"/>
      <c r="C6" s="362"/>
      <c r="D6" s="364"/>
      <c r="E6" s="366"/>
      <c r="F6" s="368" t="s">
        <v>20</v>
      </c>
      <c r="G6" s="368"/>
      <c r="H6" s="368"/>
      <c r="I6" s="368"/>
      <c r="J6" s="377"/>
      <c r="K6" s="370"/>
      <c r="L6" s="377"/>
      <c r="M6" s="372"/>
      <c r="N6" s="13" t="s">
        <v>124</v>
      </c>
      <c r="O6" s="14" t="s">
        <v>125</v>
      </c>
      <c r="P6" s="13" t="s">
        <v>124</v>
      </c>
      <c r="Q6" s="151" t="s">
        <v>125</v>
      </c>
      <c r="R6" s="13" t="s">
        <v>124</v>
      </c>
      <c r="S6" s="14" t="s">
        <v>125</v>
      </c>
      <c r="T6" s="13" t="s">
        <v>124</v>
      </c>
      <c r="U6" s="14" t="s">
        <v>125</v>
      </c>
      <c r="V6" s="13" t="s">
        <v>124</v>
      </c>
      <c r="W6" s="14" t="s">
        <v>125</v>
      </c>
      <c r="X6" s="313"/>
      <c r="Y6" s="374"/>
      <c r="Z6" s="380"/>
      <c r="AA6" s="153" t="s">
        <v>15</v>
      </c>
      <c r="AB6" s="154" t="s">
        <v>126</v>
      </c>
      <c r="AC6" s="154" t="s">
        <v>16</v>
      </c>
      <c r="AD6" s="155" t="s">
        <v>15</v>
      </c>
      <c r="AE6" s="154" t="s">
        <v>126</v>
      </c>
      <c r="AF6" s="156" t="s">
        <v>16</v>
      </c>
    </row>
    <row r="7" spans="1:32" s="161" customFormat="1" x14ac:dyDescent="0.25">
      <c r="A7" s="78" t="s">
        <v>94</v>
      </c>
      <c r="B7" s="195" t="s">
        <v>95</v>
      </c>
      <c r="C7" s="80" t="s">
        <v>71</v>
      </c>
      <c r="D7" s="202" t="s">
        <v>72</v>
      </c>
      <c r="E7" s="208">
        <v>4231</v>
      </c>
      <c r="F7" s="196">
        <v>1329</v>
      </c>
      <c r="G7" s="196">
        <v>2036</v>
      </c>
      <c r="H7" s="197">
        <v>100</v>
      </c>
      <c r="I7" s="197">
        <v>0</v>
      </c>
      <c r="J7" s="197"/>
      <c r="K7" s="142">
        <f t="shared" ref="K7:K17" si="0">E7+F7+J7</f>
        <v>5560</v>
      </c>
      <c r="L7" s="142"/>
      <c r="M7" s="198">
        <v>118</v>
      </c>
      <c r="N7" s="319">
        <v>2</v>
      </c>
      <c r="O7" s="321">
        <v>62</v>
      </c>
      <c r="P7" s="323">
        <v>6</v>
      </c>
      <c r="Q7" s="321">
        <v>33</v>
      </c>
      <c r="R7" s="323"/>
      <c r="S7" s="323"/>
      <c r="T7" s="323"/>
      <c r="U7" s="323"/>
      <c r="V7" s="323"/>
      <c r="W7" s="323"/>
      <c r="X7" s="317">
        <v>2</v>
      </c>
      <c r="Y7" s="317">
        <f>N7+P7+R7+T7+V7</f>
        <v>8</v>
      </c>
      <c r="Z7" s="317">
        <f>O7+Q7+S7+U7+W7</f>
        <v>95</v>
      </c>
      <c r="AA7" s="183" t="s">
        <v>13</v>
      </c>
      <c r="AB7" s="182">
        <f>250+30</f>
        <v>280</v>
      </c>
      <c r="AC7" s="182">
        <f>6+1</f>
        <v>7</v>
      </c>
      <c r="AD7" s="182"/>
      <c r="AE7" s="182"/>
      <c r="AF7" s="200"/>
    </row>
    <row r="8" spans="1:32" s="184" customFormat="1" ht="38.25" x14ac:dyDescent="0.25">
      <c r="A8" s="81" t="s">
        <v>96</v>
      </c>
      <c r="B8" s="48" t="s">
        <v>97</v>
      </c>
      <c r="C8" s="15" t="s">
        <v>71</v>
      </c>
      <c r="D8" s="203" t="s">
        <v>72</v>
      </c>
      <c r="E8" s="209">
        <v>0</v>
      </c>
      <c r="F8" s="8">
        <v>0</v>
      </c>
      <c r="G8" s="8">
        <v>500</v>
      </c>
      <c r="H8" s="144">
        <v>63</v>
      </c>
      <c r="I8" s="144">
        <v>5</v>
      </c>
      <c r="J8" s="144"/>
      <c r="K8" s="9">
        <f t="shared" si="0"/>
        <v>0</v>
      </c>
      <c r="L8" s="9"/>
      <c r="M8" s="256">
        <v>0</v>
      </c>
      <c r="N8" s="320"/>
      <c r="O8" s="322"/>
      <c r="P8" s="324"/>
      <c r="Q8" s="322"/>
      <c r="R8" s="324"/>
      <c r="S8" s="324"/>
      <c r="T8" s="324"/>
      <c r="U8" s="324"/>
      <c r="V8" s="324"/>
      <c r="W8" s="324"/>
      <c r="X8" s="318"/>
      <c r="Y8" s="318"/>
      <c r="Z8" s="318"/>
      <c r="AA8" s="199"/>
      <c r="AB8" s="22"/>
      <c r="AC8" s="22"/>
      <c r="AD8" s="22"/>
      <c r="AE8" s="22"/>
      <c r="AF8" s="201"/>
    </row>
    <row r="9" spans="1:32" s="161" customFormat="1" x14ac:dyDescent="0.25">
      <c r="A9" s="49" t="s">
        <v>44</v>
      </c>
      <c r="B9" s="140" t="s">
        <v>45</v>
      </c>
      <c r="C9" s="98" t="s">
        <v>71</v>
      </c>
      <c r="D9" s="204" t="s">
        <v>72</v>
      </c>
      <c r="E9" s="210">
        <v>644</v>
      </c>
      <c r="F9" s="141">
        <v>0</v>
      </c>
      <c r="G9" s="141">
        <v>0</v>
      </c>
      <c r="H9" s="254">
        <v>54</v>
      </c>
      <c r="I9" s="254">
        <v>38</v>
      </c>
      <c r="J9" s="254"/>
      <c r="K9" s="255">
        <f t="shared" si="0"/>
        <v>644</v>
      </c>
      <c r="L9" s="10"/>
      <c r="M9" s="257">
        <v>31</v>
      </c>
      <c r="N9" s="193"/>
      <c r="O9" s="178"/>
      <c r="P9" s="178">
        <v>1</v>
      </c>
      <c r="Q9" s="179">
        <f>45*12/52</f>
        <v>10.384615384615385</v>
      </c>
      <c r="R9" s="178"/>
      <c r="S9" s="178"/>
      <c r="T9" s="178"/>
      <c r="U9" s="178"/>
      <c r="V9" s="178"/>
      <c r="W9" s="178"/>
      <c r="X9" s="178"/>
      <c r="Y9" s="160">
        <f>N9+P9+R9+T9+V9</f>
        <v>1</v>
      </c>
      <c r="Z9" s="159">
        <f>O9+Q9+S9+U9+W9</f>
        <v>10.384615384615385</v>
      </c>
      <c r="AA9" s="157" t="s">
        <v>13</v>
      </c>
      <c r="AB9" s="186">
        <v>40</v>
      </c>
      <c r="AC9" s="186">
        <v>4</v>
      </c>
      <c r="AD9" s="178"/>
      <c r="AE9" s="178"/>
      <c r="AF9" s="187"/>
    </row>
    <row r="10" spans="1:32" s="161" customFormat="1" ht="25.5" x14ac:dyDescent="0.25">
      <c r="A10" s="81" t="s">
        <v>98</v>
      </c>
      <c r="B10" s="143" t="s">
        <v>99</v>
      </c>
      <c r="C10" s="116" t="s">
        <v>78</v>
      </c>
      <c r="D10" s="205" t="s">
        <v>72</v>
      </c>
      <c r="E10" s="209">
        <v>130</v>
      </c>
      <c r="F10" s="8">
        <v>612</v>
      </c>
      <c r="G10" s="8">
        <v>1779</v>
      </c>
      <c r="H10" s="144">
        <v>60</v>
      </c>
      <c r="I10" s="144">
        <v>145</v>
      </c>
      <c r="J10" s="144"/>
      <c r="K10" s="9">
        <f t="shared" si="0"/>
        <v>742</v>
      </c>
      <c r="L10" s="9"/>
      <c r="M10" s="256">
        <v>21</v>
      </c>
      <c r="N10" s="194"/>
      <c r="O10" s="188"/>
      <c r="P10" s="188">
        <v>2</v>
      </c>
      <c r="Q10" s="189">
        <v>25</v>
      </c>
      <c r="R10" s="188"/>
      <c r="S10" s="188"/>
      <c r="T10" s="188"/>
      <c r="U10" s="188"/>
      <c r="V10" s="188"/>
      <c r="W10" s="188"/>
      <c r="X10" s="188"/>
      <c r="Y10" s="19">
        <f>N10+P10+R10+T10+V10</f>
        <v>2</v>
      </c>
      <c r="Z10" s="152">
        <f>O10+Q10+S10+U10+W10</f>
        <v>25</v>
      </c>
      <c r="AA10" s="190" t="s">
        <v>13</v>
      </c>
      <c r="AB10" s="191">
        <v>30</v>
      </c>
      <c r="AC10" s="191">
        <v>5</v>
      </c>
      <c r="AD10" s="188"/>
      <c r="AE10" s="188"/>
      <c r="AF10" s="192"/>
    </row>
    <row r="11" spans="1:32" s="184" customFormat="1" ht="30" customHeight="1" x14ac:dyDescent="0.25">
      <c r="A11" s="49" t="s">
        <v>18</v>
      </c>
      <c r="B11" s="140" t="s">
        <v>100</v>
      </c>
      <c r="C11" s="98" t="s">
        <v>75</v>
      </c>
      <c r="D11" s="204" t="s">
        <v>76</v>
      </c>
      <c r="E11" s="210">
        <v>1026</v>
      </c>
      <c r="F11" s="141">
        <v>308</v>
      </c>
      <c r="G11" s="141">
        <v>409</v>
      </c>
      <c r="H11" s="254">
        <v>86</v>
      </c>
      <c r="I11" s="254">
        <v>107</v>
      </c>
      <c r="J11" s="254"/>
      <c r="K11" s="255">
        <f t="shared" si="0"/>
        <v>1334</v>
      </c>
      <c r="L11" s="10"/>
      <c r="M11" s="257">
        <v>50</v>
      </c>
      <c r="N11" s="350"/>
      <c r="O11" s="342"/>
      <c r="P11" s="352">
        <v>3</v>
      </c>
      <c r="Q11" s="354">
        <f>191*12/52</f>
        <v>44.07692307692308</v>
      </c>
      <c r="R11" s="342"/>
      <c r="S11" s="342"/>
      <c r="T11" s="342"/>
      <c r="U11" s="342"/>
      <c r="V11" s="342"/>
      <c r="W11" s="342"/>
      <c r="X11" s="342"/>
      <c r="Y11" s="338">
        <f t="shared" ref="Y11:Y15" si="1">N11+P11+R11+T11+V11</f>
        <v>3</v>
      </c>
      <c r="Z11" s="332">
        <f>O11+Q11+S11+U11+W11</f>
        <v>44.07692307692308</v>
      </c>
      <c r="AA11" s="157" t="s">
        <v>108</v>
      </c>
      <c r="AB11" s="186">
        <v>200</v>
      </c>
      <c r="AC11" s="186">
        <v>2</v>
      </c>
      <c r="AD11" s="178"/>
      <c r="AE11" s="178"/>
      <c r="AF11" s="187"/>
    </row>
    <row r="12" spans="1:32" s="161" customFormat="1" ht="25.5" x14ac:dyDescent="0.25">
      <c r="A12" s="49" t="s">
        <v>101</v>
      </c>
      <c r="B12" s="140" t="s">
        <v>102</v>
      </c>
      <c r="C12" s="98" t="s">
        <v>75</v>
      </c>
      <c r="D12" s="204" t="s">
        <v>76</v>
      </c>
      <c r="E12" s="210">
        <v>271</v>
      </c>
      <c r="F12" s="141">
        <v>146</v>
      </c>
      <c r="G12" s="141">
        <v>648</v>
      </c>
      <c r="H12" s="254">
        <v>0</v>
      </c>
      <c r="I12" s="254">
        <v>165</v>
      </c>
      <c r="J12" s="254"/>
      <c r="K12" s="255">
        <f t="shared" si="0"/>
        <v>417</v>
      </c>
      <c r="L12" s="10"/>
      <c r="M12" s="257">
        <v>8</v>
      </c>
      <c r="N12" s="351"/>
      <c r="O12" s="343"/>
      <c r="P12" s="353"/>
      <c r="Q12" s="355"/>
      <c r="R12" s="343"/>
      <c r="S12" s="343"/>
      <c r="T12" s="343"/>
      <c r="U12" s="343"/>
      <c r="V12" s="343"/>
      <c r="W12" s="343"/>
      <c r="X12" s="343"/>
      <c r="Y12" s="339"/>
      <c r="Z12" s="333"/>
      <c r="AA12" s="185" t="s">
        <v>108</v>
      </c>
      <c r="AB12" s="178">
        <v>50</v>
      </c>
      <c r="AC12" s="178">
        <v>1</v>
      </c>
      <c r="AD12" s="178"/>
      <c r="AE12" s="178"/>
      <c r="AF12" s="187"/>
    </row>
    <row r="13" spans="1:32" s="161" customFormat="1" x14ac:dyDescent="0.25">
      <c r="A13" s="81" t="s">
        <v>19</v>
      </c>
      <c r="B13" s="143" t="s">
        <v>103</v>
      </c>
      <c r="C13" s="116" t="s">
        <v>83</v>
      </c>
      <c r="D13" s="205" t="s">
        <v>82</v>
      </c>
      <c r="E13" s="209">
        <v>2681</v>
      </c>
      <c r="F13" s="8">
        <v>841</v>
      </c>
      <c r="G13" s="8">
        <v>1745</v>
      </c>
      <c r="H13" s="144">
        <v>91</v>
      </c>
      <c r="I13" s="144">
        <v>270</v>
      </c>
      <c r="J13" s="144">
        <v>340</v>
      </c>
      <c r="K13" s="9">
        <f t="shared" si="0"/>
        <v>3862</v>
      </c>
      <c r="L13" s="9">
        <v>340</v>
      </c>
      <c r="M13" s="256">
        <v>149</v>
      </c>
      <c r="N13" s="194"/>
      <c r="O13" s="188"/>
      <c r="P13" s="188">
        <v>5</v>
      </c>
      <c r="Q13" s="189">
        <v>60</v>
      </c>
      <c r="R13" s="188"/>
      <c r="S13" s="188"/>
      <c r="T13" s="188"/>
      <c r="U13" s="188"/>
      <c r="V13" s="188"/>
      <c r="W13" s="188"/>
      <c r="X13" s="188">
        <v>3</v>
      </c>
      <c r="Y13" s="19">
        <f t="shared" si="1"/>
        <v>5</v>
      </c>
      <c r="Z13" s="152">
        <f>O13+Q13+S13+U13+W13</f>
        <v>60</v>
      </c>
      <c r="AA13" s="190" t="s">
        <v>13</v>
      </c>
      <c r="AB13" s="191">
        <v>180</v>
      </c>
      <c r="AC13" s="191">
        <v>4</v>
      </c>
      <c r="AD13" s="188"/>
      <c r="AE13" s="188"/>
      <c r="AF13" s="192"/>
    </row>
    <row r="14" spans="1:32" s="161" customFormat="1" ht="25.5" x14ac:dyDescent="0.25">
      <c r="A14" s="49" t="s">
        <v>98</v>
      </c>
      <c r="B14" s="140" t="s">
        <v>104</v>
      </c>
      <c r="C14" s="98" t="s">
        <v>81</v>
      </c>
      <c r="D14" s="204" t="s">
        <v>82</v>
      </c>
      <c r="E14" s="210">
        <v>179</v>
      </c>
      <c r="F14" s="141">
        <v>119</v>
      </c>
      <c r="G14" s="141">
        <v>532</v>
      </c>
      <c r="H14" s="254">
        <v>0</v>
      </c>
      <c r="I14" s="254">
        <v>4</v>
      </c>
      <c r="J14" s="254">
        <v>20</v>
      </c>
      <c r="K14" s="255">
        <f t="shared" si="0"/>
        <v>318</v>
      </c>
      <c r="L14" s="10">
        <v>20</v>
      </c>
      <c r="M14" s="257">
        <v>12</v>
      </c>
      <c r="N14" s="193"/>
      <c r="O14" s="178"/>
      <c r="P14" s="178">
        <v>1</v>
      </c>
      <c r="Q14" s="179">
        <v>8</v>
      </c>
      <c r="R14" s="178"/>
      <c r="S14" s="178"/>
      <c r="T14" s="178"/>
      <c r="U14" s="178"/>
      <c r="V14" s="178"/>
      <c r="W14" s="178"/>
      <c r="X14" s="178"/>
      <c r="Y14" s="160">
        <f t="shared" si="1"/>
        <v>1</v>
      </c>
      <c r="Z14" s="159">
        <f>O14+Q14+S14+U14+W14</f>
        <v>8</v>
      </c>
      <c r="AA14" s="157" t="s">
        <v>13</v>
      </c>
      <c r="AB14" s="186">
        <v>70</v>
      </c>
      <c r="AC14" s="186">
        <v>2</v>
      </c>
      <c r="AD14" s="178"/>
      <c r="AE14" s="178"/>
      <c r="AF14" s="187"/>
    </row>
    <row r="15" spans="1:32" s="161" customFormat="1" x14ac:dyDescent="0.25">
      <c r="A15" s="81" t="s">
        <v>18</v>
      </c>
      <c r="B15" s="143" t="s">
        <v>105</v>
      </c>
      <c r="C15" s="116" t="s">
        <v>91</v>
      </c>
      <c r="D15" s="205" t="s">
        <v>88</v>
      </c>
      <c r="E15" s="209">
        <v>2448</v>
      </c>
      <c r="F15" s="8">
        <v>494</v>
      </c>
      <c r="G15" s="8">
        <v>680</v>
      </c>
      <c r="H15" s="144">
        <v>288</v>
      </c>
      <c r="I15" s="144">
        <v>330</v>
      </c>
      <c r="J15" s="144"/>
      <c r="K15" s="9">
        <f t="shared" si="0"/>
        <v>2942</v>
      </c>
      <c r="L15" s="9"/>
      <c r="M15" s="256">
        <v>101</v>
      </c>
      <c r="N15" s="344"/>
      <c r="O15" s="336"/>
      <c r="P15" s="346">
        <v>6</v>
      </c>
      <c r="Q15" s="348">
        <f>283*12/52</f>
        <v>65.307692307692307</v>
      </c>
      <c r="R15" s="336"/>
      <c r="S15" s="336"/>
      <c r="T15" s="336"/>
      <c r="U15" s="336"/>
      <c r="V15" s="336"/>
      <c r="W15" s="336"/>
      <c r="X15" s="336"/>
      <c r="Y15" s="340">
        <f t="shared" si="1"/>
        <v>6</v>
      </c>
      <c r="Z15" s="334">
        <f>O15+Q15+S15+U15+W15</f>
        <v>65.307692307692307</v>
      </c>
      <c r="AA15" s="190" t="s">
        <v>13</v>
      </c>
      <c r="AB15" s="191">
        <v>150</v>
      </c>
      <c r="AC15" s="191">
        <v>6</v>
      </c>
      <c r="AD15" s="188" t="s">
        <v>108</v>
      </c>
      <c r="AE15" s="191">
        <v>4540</v>
      </c>
      <c r="AF15" s="192"/>
    </row>
    <row r="16" spans="1:32" s="161" customFormat="1" ht="25.5" x14ac:dyDescent="0.25">
      <c r="A16" s="145" t="s">
        <v>101</v>
      </c>
      <c r="B16" s="146" t="s">
        <v>106</v>
      </c>
      <c r="C16" s="147" t="s">
        <v>91</v>
      </c>
      <c r="D16" s="206" t="s">
        <v>88</v>
      </c>
      <c r="E16" s="209">
        <v>223</v>
      </c>
      <c r="F16" s="8">
        <v>251</v>
      </c>
      <c r="G16" s="8">
        <v>1394</v>
      </c>
      <c r="H16" s="144">
        <v>0</v>
      </c>
      <c r="I16" s="144">
        <v>109</v>
      </c>
      <c r="J16" s="144">
        <v>10</v>
      </c>
      <c r="K16" s="9">
        <f t="shared" si="0"/>
        <v>484</v>
      </c>
      <c r="L16" s="9">
        <v>88</v>
      </c>
      <c r="M16" s="256">
        <v>34</v>
      </c>
      <c r="N16" s="345"/>
      <c r="O16" s="337"/>
      <c r="P16" s="347"/>
      <c r="Q16" s="349"/>
      <c r="R16" s="337"/>
      <c r="S16" s="337"/>
      <c r="T16" s="337"/>
      <c r="U16" s="337"/>
      <c r="V16" s="337"/>
      <c r="W16" s="337"/>
      <c r="X16" s="337"/>
      <c r="Y16" s="341"/>
      <c r="Z16" s="335"/>
      <c r="AA16" s="190" t="s">
        <v>13</v>
      </c>
      <c r="AB16" s="191">
        <v>0</v>
      </c>
      <c r="AC16" s="191">
        <v>3</v>
      </c>
      <c r="AD16" s="188"/>
      <c r="AE16" s="188"/>
      <c r="AF16" s="192"/>
    </row>
    <row r="17" spans="1:32" s="161" customFormat="1" ht="15.75" thickBot="1" x14ac:dyDescent="0.3">
      <c r="A17" s="169" t="s">
        <v>19</v>
      </c>
      <c r="B17" s="170" t="s">
        <v>107</v>
      </c>
      <c r="C17" s="171" t="s">
        <v>92</v>
      </c>
      <c r="D17" s="207" t="s">
        <v>93</v>
      </c>
      <c r="E17" s="259">
        <v>1982</v>
      </c>
      <c r="F17" s="260">
        <v>293</v>
      </c>
      <c r="G17" s="260">
        <v>1075</v>
      </c>
      <c r="H17" s="261">
        <v>30</v>
      </c>
      <c r="I17" s="261">
        <v>665</v>
      </c>
      <c r="J17" s="261"/>
      <c r="K17" s="262">
        <f t="shared" si="0"/>
        <v>2275</v>
      </c>
      <c r="L17" s="263"/>
      <c r="M17" s="264">
        <v>85</v>
      </c>
      <c r="N17" s="193"/>
      <c r="O17" s="178"/>
      <c r="P17" s="178">
        <v>2</v>
      </c>
      <c r="Q17" s="179">
        <f>133*12/52</f>
        <v>30.692307692307693</v>
      </c>
      <c r="R17" s="178"/>
      <c r="S17" s="178"/>
      <c r="T17" s="178"/>
      <c r="U17" s="178"/>
      <c r="V17" s="178"/>
      <c r="W17" s="178"/>
      <c r="X17" s="178"/>
      <c r="Y17" s="160">
        <f>N17+P17+R17+T17+V17</f>
        <v>2</v>
      </c>
      <c r="Z17" s="159">
        <f>O17+Q17+S17+U17+W17</f>
        <v>30.692307692307693</v>
      </c>
      <c r="AA17" s="157" t="s">
        <v>13</v>
      </c>
      <c r="AB17" s="186">
        <v>154.9</v>
      </c>
      <c r="AC17" s="186">
        <v>8</v>
      </c>
      <c r="AD17" s="178" t="s">
        <v>109</v>
      </c>
      <c r="AE17" s="178">
        <v>870</v>
      </c>
      <c r="AF17" s="187">
        <v>49</v>
      </c>
    </row>
    <row r="18" spans="1:32" ht="15.75" thickBot="1" x14ac:dyDescent="0.3">
      <c r="A18" s="92" t="s">
        <v>17</v>
      </c>
      <c r="B18" s="93"/>
      <c r="C18" s="93"/>
      <c r="D18" s="93"/>
      <c r="E18" s="265"/>
      <c r="F18" s="266"/>
      <c r="G18" s="266"/>
      <c r="H18" s="266"/>
      <c r="I18" s="266"/>
      <c r="J18" s="266"/>
      <c r="K18" s="269">
        <f>SUM(K7:K17)</f>
        <v>18578</v>
      </c>
      <c r="L18" s="267">
        <f>SUM(L13:L16)</f>
        <v>448</v>
      </c>
      <c r="M18" s="268">
        <f t="shared" ref="M18" si="2">SUM(M7:M17)</f>
        <v>609</v>
      </c>
      <c r="N18" s="258">
        <v>2</v>
      </c>
      <c r="O18" s="148">
        <v>62</v>
      </c>
      <c r="P18" s="150">
        <f>SUM(P7:P17)</f>
        <v>26</v>
      </c>
      <c r="Q18" s="148">
        <f>SUM(Q7:Q17)</f>
        <v>276.46153846153845</v>
      </c>
      <c r="R18" s="148"/>
      <c r="S18" s="148"/>
      <c r="T18" s="148"/>
      <c r="U18" s="148"/>
      <c r="V18" s="148"/>
      <c r="W18" s="148"/>
      <c r="X18" s="148">
        <v>5</v>
      </c>
      <c r="Y18" s="158">
        <f>SUM(Y7:Y17)</f>
        <v>28</v>
      </c>
      <c r="Z18" s="158">
        <f>SUM(Z7:Z17)</f>
        <v>338.46153846153845</v>
      </c>
      <c r="AA18" s="148"/>
      <c r="AB18" s="3">
        <f>SUM(AB7:AB17)</f>
        <v>1154.9000000000001</v>
      </c>
      <c r="AC18" s="3">
        <f>SUM(AC7:AC17)</f>
        <v>42</v>
      </c>
      <c r="AD18" s="148"/>
      <c r="AE18" s="148"/>
      <c r="AF18" s="149"/>
    </row>
    <row r="19" spans="1:32" x14ac:dyDescent="0.25">
      <c r="G19" s="1"/>
      <c r="H19" s="1"/>
      <c r="I19" s="1"/>
      <c r="J19" s="1"/>
    </row>
    <row r="20" spans="1:32" x14ac:dyDescent="0.25">
      <c r="N20" s="7"/>
      <c r="O20" s="7"/>
      <c r="P20" s="7"/>
      <c r="Q20" s="139"/>
      <c r="R20" s="7"/>
      <c r="S20" s="7"/>
      <c r="T20" s="7"/>
      <c r="U20" s="7"/>
      <c r="V20" s="7"/>
      <c r="W20" s="7"/>
      <c r="X20" s="7"/>
      <c r="Y20" s="7"/>
      <c r="Z20" s="139"/>
      <c r="AA20" s="7"/>
      <c r="AB20" s="7"/>
      <c r="AC20" s="7"/>
      <c r="AD20" s="7"/>
      <c r="AE20" s="7"/>
      <c r="AF20" s="7"/>
    </row>
    <row r="21" spans="1:32" x14ac:dyDescent="0.25">
      <c r="N21" s="7"/>
      <c r="O21" s="7"/>
      <c r="P21" s="7"/>
      <c r="Q21" s="139"/>
      <c r="R21" s="7"/>
      <c r="S21" s="7"/>
      <c r="T21" s="7"/>
      <c r="U21" s="7"/>
      <c r="V21" s="7"/>
      <c r="W21" s="7"/>
      <c r="X21" s="7"/>
      <c r="Y21" s="7"/>
      <c r="Z21" s="139"/>
      <c r="AA21" s="7"/>
      <c r="AB21" s="7"/>
      <c r="AC21" s="7"/>
      <c r="AD21" s="7"/>
      <c r="AE21" s="7"/>
      <c r="AF21" s="7"/>
    </row>
    <row r="22" spans="1:32" x14ac:dyDescent="0.25">
      <c r="N22" s="7"/>
      <c r="O22" s="7"/>
      <c r="P22" s="7"/>
      <c r="Q22" s="139"/>
      <c r="R22" s="7"/>
      <c r="S22" s="7"/>
      <c r="T22" s="7"/>
      <c r="U22" s="7"/>
      <c r="V22" s="7"/>
      <c r="W22" s="7"/>
      <c r="X22" s="7"/>
      <c r="Y22" s="7"/>
      <c r="Z22" s="139"/>
      <c r="AA22" s="7"/>
      <c r="AB22" s="7"/>
      <c r="AC22" s="7"/>
      <c r="AD22" s="7"/>
      <c r="AE22" s="7"/>
      <c r="AF22" s="7"/>
    </row>
    <row r="23" spans="1:32" x14ac:dyDescent="0.25">
      <c r="N23" s="7"/>
      <c r="O23" s="7"/>
      <c r="P23" s="7"/>
      <c r="Q23" s="139"/>
      <c r="R23" s="7"/>
      <c r="S23" s="7"/>
      <c r="T23" s="7"/>
      <c r="U23" s="7"/>
      <c r="V23" s="7"/>
      <c r="W23" s="7"/>
      <c r="X23" s="7"/>
      <c r="Y23" s="7"/>
      <c r="Z23" s="139"/>
      <c r="AA23" s="7"/>
      <c r="AB23" s="7"/>
      <c r="AC23" s="7"/>
      <c r="AD23" s="7"/>
      <c r="AE23" s="7"/>
      <c r="AF23" s="7"/>
    </row>
    <row r="24" spans="1:32" x14ac:dyDescent="0.25">
      <c r="N24" s="7"/>
      <c r="O24" s="7"/>
      <c r="P24" s="7"/>
      <c r="Q24" s="139"/>
      <c r="R24" s="7"/>
      <c r="S24" s="7"/>
      <c r="T24" s="7"/>
      <c r="U24" s="7"/>
      <c r="V24" s="7"/>
      <c r="W24" s="7"/>
      <c r="X24" s="7"/>
      <c r="Y24" s="7"/>
      <c r="Z24" s="139"/>
      <c r="AA24" s="7"/>
      <c r="AB24" s="7"/>
      <c r="AC24" s="7"/>
      <c r="AD24" s="7"/>
      <c r="AE24" s="7"/>
      <c r="AF24" s="7"/>
    </row>
    <row r="25" spans="1:32" x14ac:dyDescent="0.25">
      <c r="N25" s="7"/>
      <c r="O25" s="7"/>
      <c r="P25" s="7"/>
      <c r="Q25" s="139"/>
      <c r="R25" s="7"/>
      <c r="S25" s="7"/>
      <c r="T25" s="7"/>
      <c r="U25" s="7"/>
      <c r="V25" s="7"/>
      <c r="W25" s="7"/>
      <c r="X25" s="7"/>
      <c r="Y25" s="7"/>
      <c r="Z25" s="139"/>
      <c r="AA25" s="7"/>
      <c r="AB25" s="7"/>
      <c r="AC25" s="7"/>
      <c r="AD25" s="7"/>
      <c r="AE25" s="7"/>
      <c r="AF25" s="7"/>
    </row>
    <row r="26" spans="1:32" x14ac:dyDescent="0.25">
      <c r="N26" s="7"/>
      <c r="O26" s="7"/>
      <c r="P26" s="7"/>
      <c r="Q26" s="139"/>
      <c r="R26" s="7"/>
      <c r="S26" s="7"/>
      <c r="T26" s="7"/>
      <c r="U26" s="7"/>
      <c r="V26" s="7"/>
      <c r="W26" s="7"/>
      <c r="X26" s="7"/>
      <c r="Y26" s="7"/>
      <c r="Z26" s="139"/>
      <c r="AA26" s="7"/>
      <c r="AB26" s="7"/>
      <c r="AC26" s="7"/>
      <c r="AD26" s="7"/>
      <c r="AE26" s="7"/>
      <c r="AF26" s="7"/>
    </row>
    <row r="27" spans="1:32" x14ac:dyDescent="0.25">
      <c r="N27" s="7"/>
      <c r="O27" s="7"/>
      <c r="P27" s="7"/>
      <c r="Q27" s="139"/>
      <c r="R27" s="7"/>
      <c r="S27" s="7"/>
      <c r="T27" s="7"/>
      <c r="U27" s="7"/>
      <c r="V27" s="7"/>
      <c r="W27" s="7"/>
      <c r="X27" s="7"/>
      <c r="Y27" s="7"/>
      <c r="Z27" s="139"/>
      <c r="AA27" s="7"/>
      <c r="AB27" s="7"/>
      <c r="AC27" s="7"/>
      <c r="AD27" s="7"/>
      <c r="AE27" s="7"/>
      <c r="AF27" s="7"/>
    </row>
  </sheetData>
  <sheetProtection password="9080" sheet="1" objects="1" scenarios="1" selectLockedCells="1" selectUnlockedCells="1"/>
  <mergeCells count="66">
    <mergeCell ref="AD5:AF5"/>
    <mergeCell ref="Z5:Z6"/>
    <mergeCell ref="N5:O5"/>
    <mergeCell ref="P5:Q5"/>
    <mergeCell ref="R5:S5"/>
    <mergeCell ref="T5:U5"/>
    <mergeCell ref="V5:W5"/>
    <mergeCell ref="X5:X6"/>
    <mergeCell ref="AA4:AF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M5:M6"/>
    <mergeCell ref="Y5:Y6"/>
    <mergeCell ref="AA5:AC5"/>
    <mergeCell ref="J5:J6"/>
    <mergeCell ref="L5:L6"/>
    <mergeCell ref="S11:S12"/>
    <mergeCell ref="T11:T12"/>
    <mergeCell ref="U11:U12"/>
    <mergeCell ref="V11:V12"/>
    <mergeCell ref="W11:W12"/>
    <mergeCell ref="N11:N12"/>
    <mergeCell ref="O11:O12"/>
    <mergeCell ref="P11:P12"/>
    <mergeCell ref="Q11:Q12"/>
    <mergeCell ref="R11:R12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Z11:Z12"/>
    <mergeCell ref="Z15:Z16"/>
    <mergeCell ref="X15:X16"/>
    <mergeCell ref="Y11:Y12"/>
    <mergeCell ref="Y15:Y16"/>
    <mergeCell ref="X11:X12"/>
    <mergeCell ref="A2:C2"/>
    <mergeCell ref="Z7:Z8"/>
    <mergeCell ref="N7:N8"/>
    <mergeCell ref="O7:O8"/>
    <mergeCell ref="P7:P8"/>
    <mergeCell ref="Y7:Y8"/>
    <mergeCell ref="V7:V8"/>
    <mergeCell ref="W7:W8"/>
    <mergeCell ref="X7:X8"/>
    <mergeCell ref="Q7:Q8"/>
    <mergeCell ref="R7:R8"/>
    <mergeCell ref="S7:S8"/>
    <mergeCell ref="T7:T8"/>
    <mergeCell ref="U7:U8"/>
    <mergeCell ref="A4:M4"/>
    <mergeCell ref="N4:Z4"/>
  </mergeCells>
  <dataValidations count="1">
    <dataValidation type="list" allowBlank="1" showInputMessage="1" showErrorMessage="1" sqref="AA17 AA9">
      <formula1>$AC$8:$AC$8</formula1>
    </dataValidation>
  </dataValidations>
  <pageMargins left="0.7" right="0.7" top="0.75" bottom="0.75" header="0.3" footer="0.3"/>
  <pageSetup paperSize="9" orientation="landscape" verticalDpi="4" r:id="rId1"/>
  <ignoredErrors>
    <ignoredError sqref="Q9:Q16 Y7:Z16 Y17:Z17 AB7:A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Molise - Entrate</vt:lpstr>
      <vt:lpstr>Molise -Territorio</vt:lpstr>
      <vt:lpstr>Puglia- Entrate </vt:lpstr>
      <vt:lpstr>Puglia -Territorio 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FUNARO MARIA GRAZIA</dc:creator>
  <cp:lastModifiedBy>FUNARO MARIA GRAZIA</cp:lastModifiedBy>
  <cp:lastPrinted>2014-08-04T15:03:19Z</cp:lastPrinted>
  <dcterms:created xsi:type="dcterms:W3CDTF">2012-04-06T10:09:24Z</dcterms:created>
  <dcterms:modified xsi:type="dcterms:W3CDTF">2014-08-06T13:41:41Z</dcterms:modified>
</cp:coreProperties>
</file>