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085" windowWidth="19440" windowHeight="4650" tabRatio="664" activeTab="3"/>
  </bookViews>
  <sheets>
    <sheet name="RiepilogoLavoriAdE" sheetId="25" r:id="rId1"/>
    <sheet name="Proprietà AdE" sheetId="26" r:id="rId2"/>
    <sheet name="Altre titolarità" sheetId="27" r:id="rId3"/>
    <sheet name="SCHEDA_A" sheetId="6" r:id="rId4"/>
    <sheet name="Abruzzo" sheetId="29" state="hidden" r:id="rId5"/>
    <sheet name="Basilicata" sheetId="30" state="hidden" r:id="rId6"/>
    <sheet name="Bolzano" sheetId="28" state="hidden" r:id="rId7"/>
    <sheet name="Calabria" sheetId="20" r:id="rId8"/>
    <sheet name="Campania" sheetId="21" r:id="rId9"/>
    <sheet name="Emilia_romagna" sheetId="22" r:id="rId10"/>
    <sheet name="Friuli_VG" sheetId="31" state="hidden" r:id="rId11"/>
    <sheet name="Lazio" sheetId="32" state="hidden" r:id="rId12"/>
    <sheet name="Liguria" sheetId="33" state="hidden" r:id="rId13"/>
    <sheet name="Lombardia" sheetId="34" state="hidden" r:id="rId14"/>
    <sheet name="Marche" sheetId="35" state="hidden" r:id="rId15"/>
    <sheet name="Molise" sheetId="36" state="hidden" r:id="rId16"/>
    <sheet name="Piemonte" sheetId="23" r:id="rId17"/>
    <sheet name="Puglia" sheetId="37" state="hidden" r:id="rId18"/>
    <sheet name="Sardegna" sheetId="38" state="hidden" r:id="rId19"/>
    <sheet name="Sicilia" sheetId="24" r:id="rId20"/>
    <sheet name="Toscana" sheetId="39" state="hidden" r:id="rId21"/>
    <sheet name="Trento" sheetId="40" state="hidden" r:id="rId22"/>
    <sheet name="Umbria" sheetId="41" state="hidden" r:id="rId23"/>
    <sheet name="Valdaosta" sheetId="42" state="hidden" r:id="rId24"/>
    <sheet name="Veneto" sheetId="8" r:id="rId25"/>
    <sheet name="Dir_centrali" sheetId="43" state="hidden" r:id="rId26"/>
    <sheet name="Foglio1" sheetId="10" r:id="rId27"/>
  </sheets>
  <definedNames>
    <definedName name="_xlnm.Print_Area" localSheetId="4">Abruzzo!$A$1:$AF$32</definedName>
    <definedName name="_xlnm.Print_Area" localSheetId="2">'Altre titolarità'!$B$2:$I$28</definedName>
    <definedName name="_xlnm.Print_Area" localSheetId="5">Basilicata!$A$1:$AF$32</definedName>
    <definedName name="_xlnm.Print_Area" localSheetId="6">Bolzano!$A$1:$AF$32</definedName>
    <definedName name="_xlnm.Print_Area" localSheetId="7">Calabria!$A$1:$AF$32</definedName>
    <definedName name="_xlnm.Print_Area" localSheetId="8">Campania!$A$1:$AF$30</definedName>
    <definedName name="_xlnm.Print_Area" localSheetId="25">Dir_centrali!$A$1:$AF$32</definedName>
    <definedName name="_xlnm.Print_Area" localSheetId="9">Emilia_romagna!$A$1:$AF$31</definedName>
    <definedName name="_xlnm.Print_Area" localSheetId="10">Friuli_VG!$A$1:$AF$32</definedName>
    <definedName name="_xlnm.Print_Area" localSheetId="11">Lazio!$A$1:$AF$32</definedName>
    <definedName name="_xlnm.Print_Area" localSheetId="12">Liguria!$A$1:$AF$32</definedName>
    <definedName name="_xlnm.Print_Area" localSheetId="13">Lombardia!$A$1:$AF$32</definedName>
    <definedName name="_xlnm.Print_Area" localSheetId="14">Marche!$A$1:$AF$32</definedName>
    <definedName name="_xlnm.Print_Area" localSheetId="15">Molise!$A$1:$AF$32</definedName>
    <definedName name="_xlnm.Print_Area" localSheetId="16">Piemonte!$A$1:$AF$32</definedName>
    <definedName name="_xlnm.Print_Area" localSheetId="1">'Proprietà AdE'!$B$2:$I$28</definedName>
    <definedName name="_xlnm.Print_Area" localSheetId="17">Puglia!$A$1:$AF$32</definedName>
    <definedName name="_xlnm.Print_Area" localSheetId="0">RiepilogoLavoriAdE!$A$1:$F$34</definedName>
    <definedName name="_xlnm.Print_Area" localSheetId="18">Sardegna!$A$1:$AF$32</definedName>
    <definedName name="_xlnm.Print_Area" localSheetId="19">Sicilia!$A$1:$AF$30</definedName>
    <definedName name="_xlnm.Print_Area" localSheetId="20">Toscana!$A$1:$AF$32</definedName>
    <definedName name="_xlnm.Print_Area" localSheetId="21">Trento!$A$1:$AF$32</definedName>
    <definedName name="_xlnm.Print_Area" localSheetId="22">Umbria!$A$1:$AF$32</definedName>
    <definedName name="_xlnm.Print_Area" localSheetId="23">Valdaosta!$A$1:$AF$32</definedName>
    <definedName name="_xlnm.Print_Area" localSheetId="24">Veneto!$A$1:$AF$32</definedName>
    <definedName name="_xlnm.Print_Titles" localSheetId="4">Abruzzo!$2:$9</definedName>
    <definedName name="_xlnm.Print_Titles" localSheetId="5">Basilicata!$2:$9</definedName>
    <definedName name="_xlnm.Print_Titles" localSheetId="6">Bolzano!$2:$9</definedName>
    <definedName name="_xlnm.Print_Titles" localSheetId="7">Calabria!$2:$9</definedName>
    <definedName name="_xlnm.Print_Titles" localSheetId="8">Campania!$2:$9</definedName>
    <definedName name="_xlnm.Print_Titles" localSheetId="25">Dir_centrali!$2:$9</definedName>
    <definedName name="_xlnm.Print_Titles" localSheetId="9">Emilia_romagna!$2:$9</definedName>
    <definedName name="_xlnm.Print_Titles" localSheetId="10">Friuli_VG!$2:$9</definedName>
    <definedName name="_xlnm.Print_Titles" localSheetId="11">Lazio!$2:$9</definedName>
    <definedName name="_xlnm.Print_Titles" localSheetId="12">Liguria!$2:$9</definedName>
    <definedName name="_xlnm.Print_Titles" localSheetId="13">Lombardia!$2:$9</definedName>
    <definedName name="_xlnm.Print_Titles" localSheetId="14">Marche!$2:$9</definedName>
    <definedName name="_xlnm.Print_Titles" localSheetId="15">Molise!$2:$9</definedName>
    <definedName name="_xlnm.Print_Titles" localSheetId="16">Piemonte!$2:$9</definedName>
    <definedName name="_xlnm.Print_Titles" localSheetId="17">Puglia!$2:$9</definedName>
    <definedName name="_xlnm.Print_Titles" localSheetId="18">Sardegna!$2:$9</definedName>
    <definedName name="_xlnm.Print_Titles" localSheetId="19">Sicilia!$2:$9</definedName>
    <definedName name="_xlnm.Print_Titles" localSheetId="20">Toscana!$2:$9</definedName>
    <definedName name="_xlnm.Print_Titles" localSheetId="21">Trento!$2:$9</definedName>
    <definedName name="_xlnm.Print_Titles" localSheetId="22">Umbria!$2:$9</definedName>
    <definedName name="_xlnm.Print_Titles" localSheetId="23">Valdaosta!$2:$9</definedName>
    <definedName name="_xlnm.Print_Titles" localSheetId="24">Veneto!$2:$9</definedName>
  </definedNames>
  <calcPr calcId="145621"/>
</workbook>
</file>

<file path=xl/calcChain.xml><?xml version="1.0" encoding="utf-8"?>
<calcChain xmlns="http://schemas.openxmlformats.org/spreadsheetml/2006/main">
  <c r="D11" i="6" l="1"/>
  <c r="F11" i="6"/>
  <c r="AB12" i="24" l="1"/>
  <c r="AB10" i="23" l="1"/>
  <c r="B32" i="25" l="1"/>
  <c r="D17" i="27" l="1"/>
  <c r="I26" i="27"/>
  <c r="H26" i="27"/>
  <c r="G26" i="27"/>
  <c r="I25" i="27"/>
  <c r="H25" i="27"/>
  <c r="G25" i="27"/>
  <c r="I24" i="27"/>
  <c r="H24" i="27"/>
  <c r="G24" i="27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5" i="27"/>
  <c r="H15" i="27"/>
  <c r="G15" i="27"/>
  <c r="I14" i="27"/>
  <c r="H14" i="27"/>
  <c r="G14" i="27"/>
  <c r="I13" i="27"/>
  <c r="H13" i="27"/>
  <c r="G13" i="27"/>
  <c r="I12" i="27"/>
  <c r="H12" i="27"/>
  <c r="G12" i="27"/>
  <c r="I11" i="27" l="1"/>
  <c r="H11" i="27"/>
  <c r="G11" i="27"/>
  <c r="I10" i="27"/>
  <c r="H10" i="27"/>
  <c r="G10" i="27"/>
  <c r="I8" i="27"/>
  <c r="H8" i="27"/>
  <c r="G8" i="27"/>
  <c r="I7" i="27"/>
  <c r="H7" i="27"/>
  <c r="G7" i="27"/>
  <c r="I6" i="27"/>
  <c r="H6" i="27"/>
  <c r="G6" i="27"/>
  <c r="I5" i="27" l="1"/>
  <c r="H5" i="27"/>
  <c r="G5" i="27"/>
  <c r="I9" i="27"/>
  <c r="H9" i="27"/>
  <c r="G9" i="27"/>
  <c r="I9" i="26"/>
  <c r="H9" i="26"/>
  <c r="G9" i="26"/>
  <c r="F26" i="27"/>
  <c r="E26" i="27"/>
  <c r="D26" i="27"/>
  <c r="C26" i="27" s="1"/>
  <c r="F25" i="27"/>
  <c r="E25" i="27"/>
  <c r="D25" i="27"/>
  <c r="F24" i="27"/>
  <c r="E24" i="27"/>
  <c r="D24" i="27"/>
  <c r="F23" i="27"/>
  <c r="E23" i="27"/>
  <c r="D23" i="27"/>
  <c r="F22" i="27"/>
  <c r="E22" i="27"/>
  <c r="D22" i="27"/>
  <c r="C22" i="27" s="1"/>
  <c r="F21" i="27"/>
  <c r="E21" i="27"/>
  <c r="D21" i="27"/>
  <c r="F20" i="27"/>
  <c r="E20" i="27"/>
  <c r="D20" i="27"/>
  <c r="F19" i="27"/>
  <c r="E19" i="27"/>
  <c r="C19" i="27" s="1"/>
  <c r="D19" i="27"/>
  <c r="F18" i="27"/>
  <c r="E18" i="27"/>
  <c r="C18" i="27" s="1"/>
  <c r="D18" i="27"/>
  <c r="F16" i="27"/>
  <c r="E16" i="27"/>
  <c r="D16" i="27"/>
  <c r="F15" i="27"/>
  <c r="E15" i="27"/>
  <c r="D15" i="27"/>
  <c r="F14" i="27"/>
  <c r="E14" i="27"/>
  <c r="D14" i="27"/>
  <c r="F13" i="27"/>
  <c r="E13" i="27"/>
  <c r="D13" i="27"/>
  <c r="C13" i="27" s="1"/>
  <c r="F12" i="27"/>
  <c r="E12" i="27"/>
  <c r="D12" i="27"/>
  <c r="F11" i="27"/>
  <c r="E11" i="27"/>
  <c r="D11" i="27"/>
  <c r="F10" i="27"/>
  <c r="E10" i="27"/>
  <c r="D10" i="27"/>
  <c r="F9" i="27"/>
  <c r="E9" i="27"/>
  <c r="D9" i="27"/>
  <c r="F8" i="27"/>
  <c r="E8" i="27"/>
  <c r="D8" i="27"/>
  <c r="F7" i="27"/>
  <c r="E7" i="27"/>
  <c r="D7" i="27"/>
  <c r="C7" i="27" s="1"/>
  <c r="F6" i="27"/>
  <c r="E6" i="27"/>
  <c r="D6" i="27"/>
  <c r="F5" i="27"/>
  <c r="E5" i="27"/>
  <c r="D5" i="27"/>
  <c r="F17" i="27"/>
  <c r="E17" i="27"/>
  <c r="C25" i="27"/>
  <c r="I26" i="26"/>
  <c r="H26" i="26"/>
  <c r="G26" i="26"/>
  <c r="F26" i="26"/>
  <c r="E26" i="26"/>
  <c r="C26" i="26" s="1"/>
  <c r="D26" i="26"/>
  <c r="I25" i="26"/>
  <c r="H25" i="26"/>
  <c r="G25" i="26"/>
  <c r="C25" i="26" s="1"/>
  <c r="F25" i="26"/>
  <c r="E25" i="26"/>
  <c r="D25" i="26"/>
  <c r="I24" i="26"/>
  <c r="H24" i="26"/>
  <c r="G24" i="26"/>
  <c r="F24" i="26"/>
  <c r="E24" i="26"/>
  <c r="D24" i="26"/>
  <c r="I23" i="26"/>
  <c r="H23" i="26"/>
  <c r="G23" i="26"/>
  <c r="C23" i="26" s="1"/>
  <c r="F23" i="26"/>
  <c r="E23" i="26"/>
  <c r="D23" i="26"/>
  <c r="I22" i="26"/>
  <c r="H22" i="26"/>
  <c r="G22" i="26"/>
  <c r="F22" i="26"/>
  <c r="E22" i="26"/>
  <c r="C22" i="26" s="1"/>
  <c r="D22" i="26"/>
  <c r="I21" i="26"/>
  <c r="H21" i="26"/>
  <c r="G21" i="26"/>
  <c r="C21" i="26" s="1"/>
  <c r="F21" i="26"/>
  <c r="E21" i="26"/>
  <c r="D21" i="26"/>
  <c r="I20" i="26"/>
  <c r="H20" i="26"/>
  <c r="G20" i="26"/>
  <c r="F20" i="26"/>
  <c r="E20" i="26"/>
  <c r="C20" i="26" s="1"/>
  <c r="D20" i="26"/>
  <c r="I19" i="26"/>
  <c r="H19" i="26"/>
  <c r="G19" i="26"/>
  <c r="F19" i="26"/>
  <c r="E19" i="26"/>
  <c r="D19" i="26"/>
  <c r="I18" i="26"/>
  <c r="H18" i="26"/>
  <c r="G18" i="26"/>
  <c r="F18" i="26"/>
  <c r="E18" i="26"/>
  <c r="C18" i="26" s="1"/>
  <c r="D18" i="26"/>
  <c r="I17" i="26"/>
  <c r="H17" i="26"/>
  <c r="G17" i="26"/>
  <c r="C17" i="26" s="1"/>
  <c r="F17" i="26"/>
  <c r="E17" i="26"/>
  <c r="D17" i="26"/>
  <c r="I16" i="26"/>
  <c r="H16" i="26"/>
  <c r="G16" i="26"/>
  <c r="F16" i="26"/>
  <c r="E16" i="26"/>
  <c r="C16" i="26" s="1"/>
  <c r="D16" i="26"/>
  <c r="I15" i="26"/>
  <c r="H15" i="26"/>
  <c r="G15" i="26"/>
  <c r="F15" i="26"/>
  <c r="E15" i="26"/>
  <c r="D15" i="26"/>
  <c r="I14" i="26"/>
  <c r="H14" i="26"/>
  <c r="G14" i="26"/>
  <c r="F14" i="26"/>
  <c r="E14" i="26"/>
  <c r="C14" i="26" s="1"/>
  <c r="D14" i="26"/>
  <c r="I13" i="26"/>
  <c r="H13" i="26"/>
  <c r="G13" i="26"/>
  <c r="C13" i="26" s="1"/>
  <c r="F13" i="26"/>
  <c r="E13" i="26"/>
  <c r="D13" i="26"/>
  <c r="I12" i="26"/>
  <c r="H12" i="26"/>
  <c r="G12" i="26"/>
  <c r="F12" i="26"/>
  <c r="E12" i="26"/>
  <c r="C12" i="26" s="1"/>
  <c r="D12" i="26"/>
  <c r="I11" i="26"/>
  <c r="H11" i="26"/>
  <c r="G11" i="26"/>
  <c r="F11" i="26"/>
  <c r="E11" i="26"/>
  <c r="D11" i="26"/>
  <c r="I10" i="26"/>
  <c r="H10" i="26"/>
  <c r="G10" i="26"/>
  <c r="F10" i="26"/>
  <c r="E10" i="26"/>
  <c r="C10" i="26" s="1"/>
  <c r="D10" i="26"/>
  <c r="F9" i="26"/>
  <c r="E9" i="26"/>
  <c r="D9" i="26"/>
  <c r="I8" i="26"/>
  <c r="H8" i="26"/>
  <c r="G8" i="26"/>
  <c r="F8" i="26"/>
  <c r="E8" i="26"/>
  <c r="C8" i="26" s="1"/>
  <c r="D8" i="26"/>
  <c r="I7" i="26"/>
  <c r="H7" i="26"/>
  <c r="G7" i="26"/>
  <c r="F7" i="26"/>
  <c r="E7" i="26"/>
  <c r="D7" i="26"/>
  <c r="I6" i="26"/>
  <c r="H6" i="26"/>
  <c r="G6" i="26"/>
  <c r="F6" i="26"/>
  <c r="E6" i="26"/>
  <c r="C6" i="26" s="1"/>
  <c r="D6" i="26"/>
  <c r="I5" i="26"/>
  <c r="H5" i="26"/>
  <c r="G5" i="26"/>
  <c r="F5" i="26"/>
  <c r="E5" i="26"/>
  <c r="D5" i="26"/>
  <c r="C19" i="26"/>
  <c r="C15" i="26"/>
  <c r="C11" i="26"/>
  <c r="C7" i="26"/>
  <c r="C11" i="25"/>
  <c r="C24" i="26" l="1"/>
  <c r="C8" i="27"/>
  <c r="C12" i="27"/>
  <c r="C21" i="27"/>
  <c r="C23" i="27"/>
  <c r="C11" i="27"/>
  <c r="C15" i="27"/>
  <c r="C16" i="27"/>
  <c r="C14" i="27"/>
  <c r="C20" i="27"/>
  <c r="C24" i="27"/>
  <c r="C9" i="27"/>
  <c r="C9" i="26"/>
  <c r="C10" i="27"/>
  <c r="C17" i="27"/>
  <c r="G28" i="27"/>
  <c r="E28" i="27"/>
  <c r="D28" i="27"/>
  <c r="H28" i="27"/>
  <c r="I28" i="27"/>
  <c r="F28" i="27"/>
  <c r="C5" i="27"/>
  <c r="C6" i="27"/>
  <c r="F28" i="26"/>
  <c r="I28" i="26"/>
  <c r="G28" i="26"/>
  <c r="H28" i="26"/>
  <c r="D28" i="26"/>
  <c r="E28" i="26"/>
  <c r="C5" i="26"/>
  <c r="F32" i="25"/>
  <c r="E32" i="25"/>
  <c r="D32" i="25"/>
  <c r="C32" i="25"/>
  <c r="AB19" i="23"/>
  <c r="AB12" i="23"/>
  <c r="AB13" i="23"/>
  <c r="AB14" i="23"/>
  <c r="AB15" i="23"/>
  <c r="AB16" i="23"/>
  <c r="AB17" i="23"/>
  <c r="AB18" i="23"/>
  <c r="AB11" i="23"/>
  <c r="AB18" i="21"/>
  <c r="AA18" i="21"/>
  <c r="Y18" i="21"/>
  <c r="Z18" i="21"/>
  <c r="X18" i="21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F21" i="25"/>
  <c r="E21" i="25"/>
  <c r="D21" i="25"/>
  <c r="C21" i="25"/>
  <c r="F20" i="25"/>
  <c r="E20" i="25"/>
  <c r="D20" i="25"/>
  <c r="C20" i="25"/>
  <c r="F19" i="25"/>
  <c r="E19" i="25"/>
  <c r="D19" i="25"/>
  <c r="C19" i="25"/>
  <c r="F18" i="25"/>
  <c r="E18" i="25"/>
  <c r="D18" i="25"/>
  <c r="C18" i="25"/>
  <c r="F17" i="25"/>
  <c r="E17" i="25"/>
  <c r="D17" i="25"/>
  <c r="C17" i="25"/>
  <c r="F16" i="25"/>
  <c r="E16" i="25"/>
  <c r="D16" i="25"/>
  <c r="C16" i="25"/>
  <c r="F15" i="25"/>
  <c r="E15" i="25"/>
  <c r="D15" i="25"/>
  <c r="C15" i="25"/>
  <c r="F13" i="25"/>
  <c r="E13" i="25"/>
  <c r="D13" i="25"/>
  <c r="C13" i="25"/>
  <c r="F12" i="25"/>
  <c r="E12" i="25"/>
  <c r="D12" i="25"/>
  <c r="C12" i="25"/>
  <c r="F11" i="25"/>
  <c r="E11" i="25"/>
  <c r="D11" i="25"/>
  <c r="AE20" i="43"/>
  <c r="AD20" i="43"/>
  <c r="AC20" i="43"/>
  <c r="AB20" i="43"/>
  <c r="AA20" i="43"/>
  <c r="Z20" i="43"/>
  <c r="Y20" i="43"/>
  <c r="X20" i="43"/>
  <c r="AE20" i="42"/>
  <c r="AD20" i="42"/>
  <c r="AC20" i="42"/>
  <c r="AB20" i="42"/>
  <c r="AA20" i="42"/>
  <c r="Z20" i="42"/>
  <c r="Y20" i="42"/>
  <c r="X20" i="42"/>
  <c r="AE20" i="41"/>
  <c r="AD20" i="41"/>
  <c r="AC20" i="41"/>
  <c r="AB20" i="41"/>
  <c r="AA20" i="41"/>
  <c r="Z20" i="41"/>
  <c r="Y20" i="41"/>
  <c r="X20" i="41"/>
  <c r="AE20" i="40"/>
  <c r="AD20" i="40"/>
  <c r="AC20" i="40"/>
  <c r="AB20" i="40"/>
  <c r="AA20" i="40"/>
  <c r="Z20" i="40"/>
  <c r="Y20" i="40"/>
  <c r="X20" i="40"/>
  <c r="AE20" i="39"/>
  <c r="AD20" i="39"/>
  <c r="AC20" i="39"/>
  <c r="AB20" i="39"/>
  <c r="AA20" i="39"/>
  <c r="Z20" i="39"/>
  <c r="Y20" i="39"/>
  <c r="X20" i="39"/>
  <c r="AE20" i="38"/>
  <c r="AD20" i="38"/>
  <c r="AC20" i="38"/>
  <c r="AB20" i="38"/>
  <c r="AA20" i="38"/>
  <c r="Z20" i="38"/>
  <c r="Y20" i="38"/>
  <c r="X20" i="38"/>
  <c r="AE20" i="37"/>
  <c r="AD20" i="37"/>
  <c r="AC20" i="37"/>
  <c r="AB20" i="37"/>
  <c r="AA20" i="37"/>
  <c r="Z20" i="37"/>
  <c r="Y20" i="37"/>
  <c r="X20" i="37"/>
  <c r="AE20" i="36"/>
  <c r="AD20" i="36"/>
  <c r="AC20" i="36"/>
  <c r="AB20" i="36"/>
  <c r="AA20" i="36"/>
  <c r="Z20" i="36"/>
  <c r="Y20" i="36"/>
  <c r="X20" i="36"/>
  <c r="AE20" i="35"/>
  <c r="AD20" i="35"/>
  <c r="AC20" i="35"/>
  <c r="AB20" i="35"/>
  <c r="AA20" i="35"/>
  <c r="Z20" i="35"/>
  <c r="Y20" i="35"/>
  <c r="X20" i="35"/>
  <c r="AE20" i="34"/>
  <c r="AD20" i="34"/>
  <c r="AC20" i="34"/>
  <c r="AB20" i="34"/>
  <c r="AA20" i="34"/>
  <c r="Z20" i="34"/>
  <c r="Y20" i="34"/>
  <c r="X20" i="34"/>
  <c r="AE20" i="33"/>
  <c r="AD20" i="33"/>
  <c r="AC20" i="33"/>
  <c r="AB20" i="33"/>
  <c r="AA20" i="33"/>
  <c r="Z20" i="33"/>
  <c r="Y20" i="33"/>
  <c r="X20" i="33"/>
  <c r="AE20" i="32"/>
  <c r="AD20" i="32"/>
  <c r="AC20" i="32"/>
  <c r="AB20" i="32"/>
  <c r="AA20" i="32"/>
  <c r="Z20" i="32"/>
  <c r="Y20" i="32"/>
  <c r="X20" i="32"/>
  <c r="AE20" i="31"/>
  <c r="AD20" i="31"/>
  <c r="AC20" i="31"/>
  <c r="AB20" i="31"/>
  <c r="AA20" i="31"/>
  <c r="Z20" i="31"/>
  <c r="Y20" i="31"/>
  <c r="X20" i="31"/>
  <c r="AE20" i="30"/>
  <c r="AD20" i="30"/>
  <c r="AC20" i="30"/>
  <c r="AB20" i="30"/>
  <c r="AA20" i="30"/>
  <c r="Z20" i="30"/>
  <c r="Y20" i="30"/>
  <c r="X20" i="30"/>
  <c r="AE20" i="29"/>
  <c r="AD20" i="29"/>
  <c r="AC20" i="29"/>
  <c r="AB20" i="29"/>
  <c r="AA20" i="29"/>
  <c r="Z20" i="29"/>
  <c r="Y20" i="29"/>
  <c r="X20" i="29"/>
  <c r="AE20" i="28"/>
  <c r="AD20" i="28"/>
  <c r="AC20" i="28"/>
  <c r="AB20" i="28"/>
  <c r="AA20" i="28"/>
  <c r="Z20" i="28"/>
  <c r="Y20" i="28"/>
  <c r="X20" i="28"/>
  <c r="C28" i="26" l="1"/>
  <c r="B37" i="25" s="1"/>
  <c r="C28" i="27"/>
  <c r="B36" i="25" s="1"/>
  <c r="B11" i="25"/>
  <c r="B12" i="25"/>
  <c r="B13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F14" i="25"/>
  <c r="F34" i="25" s="1"/>
  <c r="E14" i="25"/>
  <c r="E34" i="25" s="1"/>
  <c r="D14" i="25"/>
  <c r="D34" i="25" s="1"/>
  <c r="C14" i="25"/>
  <c r="C34" i="25" s="1"/>
  <c r="B14" i="25" l="1"/>
  <c r="B34" i="25" s="1"/>
  <c r="B39" i="25" s="1"/>
  <c r="AE19" i="24" l="1"/>
  <c r="AD19" i="24"/>
  <c r="AC19" i="24"/>
  <c r="AA19" i="24"/>
  <c r="Z19" i="24"/>
  <c r="Y19" i="24"/>
  <c r="X19" i="24"/>
  <c r="AB13" i="24"/>
  <c r="AB11" i="24"/>
  <c r="AB10" i="24"/>
  <c r="AB19" i="24" l="1"/>
  <c r="AE20" i="23"/>
  <c r="AD20" i="23"/>
  <c r="AC20" i="23"/>
  <c r="AB20" i="23"/>
  <c r="AA20" i="23"/>
  <c r="Z20" i="23"/>
  <c r="Y20" i="23"/>
  <c r="X10" i="23"/>
  <c r="X20" i="23" s="1"/>
  <c r="AE19" i="22" l="1"/>
  <c r="AD19" i="22"/>
  <c r="AC19" i="22"/>
  <c r="AB19" i="22"/>
  <c r="AA19" i="22"/>
  <c r="Z19" i="22"/>
  <c r="Y19" i="22"/>
  <c r="X19" i="22"/>
  <c r="AE18" i="21" l="1"/>
  <c r="AD18" i="21"/>
  <c r="AC18" i="21"/>
  <c r="AE20" i="20" l="1"/>
  <c r="AD20" i="20"/>
  <c r="AC20" i="20"/>
  <c r="AB20" i="20"/>
  <c r="AA20" i="20"/>
  <c r="Z20" i="20"/>
  <c r="Y20" i="20"/>
  <c r="X20" i="20"/>
  <c r="D15" i="6" l="1"/>
  <c r="J14" i="6" l="1"/>
  <c r="AE20" i="8" l="1"/>
  <c r="AD20" i="8"/>
  <c r="Y20" i="8"/>
  <c r="Z20" i="8"/>
  <c r="AA20" i="8"/>
  <c r="AB20" i="8"/>
  <c r="AC20" i="8"/>
  <c r="H15" i="6" l="1"/>
  <c r="F15" i="6"/>
  <c r="X20" i="8" l="1"/>
  <c r="J9" i="6" l="1"/>
  <c r="J10" i="6"/>
  <c r="J11" i="6"/>
  <c r="J13" i="6"/>
  <c r="J8" i="6" l="1"/>
  <c r="J15" i="6" s="1"/>
</calcChain>
</file>

<file path=xl/comments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0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3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4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5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7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8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9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0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2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7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8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9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1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4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5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8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  <comment ref="A19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sharedStrings.xml><?xml version="1.0" encoding="utf-8"?>
<sst xmlns="http://schemas.openxmlformats.org/spreadsheetml/2006/main" count="1571" uniqueCount="332">
  <si>
    <t>TIPOLOGIA RISORSE</t>
  </si>
  <si>
    <t>Arco temporale di validità del programma</t>
  </si>
  <si>
    <t>Importo Totale</t>
  </si>
  <si>
    <t>Stanziamenti di bilancio</t>
  </si>
  <si>
    <t>Totali</t>
  </si>
  <si>
    <t>TOTALE</t>
  </si>
  <si>
    <t>Anno 2021</t>
  </si>
  <si>
    <t>Disponibilità Finanziaria 2021</t>
  </si>
  <si>
    <t>AGENZIA DELLE ENTRATE</t>
  </si>
  <si>
    <t>CODICE IMMOBILE</t>
  </si>
  <si>
    <t>TITOLARITA' GIURIDICA</t>
  </si>
  <si>
    <t>DESCRIZIONE IMMOBILE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</si>
  <si>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</si>
  <si>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</si>
  <si>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</si>
  <si>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</si>
  <si>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</si>
  <si>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</si>
  <si>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</si>
  <si>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</si>
  <si>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FINALITA' SECONDO LINEE GUIDA MU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</si>
  <si>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</si>
  <si>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</si>
  <si>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</si>
  <si>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</si>
  <si>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</si>
  <si>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</si>
  <si>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</si>
  <si>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</si>
  <si>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</si>
  <si>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Adeguamento normativo / messa a norma [diversi H) e I)]</t>
  </si>
  <si>
    <t>Attuazione "contratti energia" (ex D.P.R. 412/93 e D. Lgs. n. 115/08)</t>
  </si>
  <si>
    <t>Ordinaria</t>
  </si>
  <si>
    <t>Straordinaria</t>
  </si>
  <si>
    <t>QUADRO DELLE RISORSE NECESSARIE ALLA REALIZZAZIONE DEL PROGRAMMA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</si>
  <si>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</si>
  <si>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</si>
  <si>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</si>
  <si>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Finanziamenti acquisibili ai sensi dell'art. 3 del DL 31/10/1990, n.310 convertito con modificazioni dalla legge 22/12/1990, n.403</t>
  </si>
  <si>
    <t>Risorse derivanti da trasferimento di immobili ex art. 191 D.Lgs. 50/2016</t>
  </si>
  <si>
    <t>Altra tipologia</t>
  </si>
  <si>
    <t>PROPOSTA DI PAL REGIONE XXXXX</t>
  </si>
  <si>
    <t xml:space="preserve">DELL'AGENZIA DELLE ENTRATE </t>
  </si>
  <si>
    <t>ELENCO DEGLI INTERVENTI DEL PROGRAMMA</t>
  </si>
  <si>
    <t>NUMERO INTERVENTO CUI (1)</t>
  </si>
  <si>
    <t>(1) Numero intervento: cf amministrazione + prima annualità del programma nel quale l'intervento è stato inserito + progressivo di 5 cifre della prima annualità del programma</t>
  </si>
  <si>
    <t>Cod. Int. Amm.ne</t>
  </si>
  <si>
    <t>Annualità nella quale si prevede di dare avvio alla procedura di affidamento</t>
  </si>
  <si>
    <t>Cognome</t>
  </si>
  <si>
    <t>Nome</t>
  </si>
  <si>
    <t xml:space="preserve">Codice CUP </t>
  </si>
  <si>
    <t>Responsabile del procedimento</t>
  </si>
  <si>
    <t>lotto funzionale (2)</t>
  </si>
  <si>
    <t>(2) lotto funzionale secondo la definizione dell'art.3 c.1 l. qq) del D.Lgs 50/2016</t>
  </si>
  <si>
    <t>lavoro complesso (3)</t>
  </si>
  <si>
    <t>codice ISTAT</t>
  </si>
  <si>
    <t>Reg</t>
  </si>
  <si>
    <t>Prov</t>
  </si>
  <si>
    <t>Comune</t>
  </si>
  <si>
    <t>03-01 Nuova realizzazione</t>
  </si>
  <si>
    <t>03-02 Demolizione</t>
  </si>
  <si>
    <t>03-03 Recupero</t>
  </si>
  <si>
    <t>03-04 Ristrutturazione</t>
  </si>
  <si>
    <t>03-05 Restauro</t>
  </si>
  <si>
    <t>03-06 Manutenzione Ordinaria</t>
  </si>
  <si>
    <t>03-07 Manutenzione Straordinaria</t>
  </si>
  <si>
    <t>03-51 Completamento di Nuova realizzazione</t>
  </si>
  <si>
    <t>03-52 Completamento di Demolizione</t>
  </si>
  <si>
    <t>03-53 Completamento di  Recupero</t>
  </si>
  <si>
    <t>03-54 Completamento di Ristrutturazione</t>
  </si>
  <si>
    <t>03-55 Completamento di Restauro</t>
  </si>
  <si>
    <t>03-56 Completamento di Manutenzione Ordinaria</t>
  </si>
  <si>
    <t>03-57 Completamento di Manutenzione Straordinaria</t>
  </si>
  <si>
    <t>03-58 Ampliamento</t>
  </si>
  <si>
    <t>03-99 Altro</t>
  </si>
  <si>
    <t>Indirizzo</t>
  </si>
  <si>
    <t xml:space="preserve">Tipologia </t>
  </si>
  <si>
    <t xml:space="preserve">Settore e sottosettore intervento </t>
  </si>
  <si>
    <t>Descrizione dell'intervento</t>
  </si>
  <si>
    <t xml:space="preserve">Livello di prorità </t>
  </si>
  <si>
    <t>1. Priorità massima</t>
  </si>
  <si>
    <t>2. Priorità media</t>
  </si>
  <si>
    <t>3. Priorità minima</t>
  </si>
  <si>
    <t>(3) lavoro complesso secondo la definizione dell'art.3 c.1 l. oo) del D.Lgs 50/2016</t>
  </si>
  <si>
    <t>(4) Ai sensi dell'art.4 c.6 DM 14/2018, in caso di demolizione di opera incompiuta l'importo comprende gli oneri per lo smaltimento dell'opera e per la rinaturalizzazione, riqualificazione ed eventuale bonifica del sito</t>
  </si>
  <si>
    <t>Costi su annualità successive</t>
  </si>
  <si>
    <t>(5) Importo complessivo ai sensi dell'art.3 c.6 DM 14/2018, ivi incluse le spese eventualmente sostenute antecedentemente alla prima annualità</t>
  </si>
  <si>
    <t>Scadenza utilizzo finanziamento derivante da mutuo</t>
  </si>
  <si>
    <t>Apporto di capitale privato</t>
  </si>
  <si>
    <t>Importo</t>
  </si>
  <si>
    <t>Tipologia</t>
  </si>
  <si>
    <t xml:space="preserve">Intervento aggiunto o variato a seguito di modifica programma 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</si>
  <si>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</si>
  <si>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</si>
  <si>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</si>
  <si>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</si>
  <si>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</si>
  <si>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Valore eventuali immobili scheda C collegati</t>
  </si>
  <si>
    <t>codice fiscale</t>
  </si>
  <si>
    <t>DEFINIZIONE INTERVENTO EDILIZIO</t>
  </si>
  <si>
    <t>Manutenzione Ordinaria</t>
  </si>
  <si>
    <t>Manutenzione Straordinaria</t>
  </si>
  <si>
    <t>Restauro e risanamento conservativo</t>
  </si>
  <si>
    <t>Ristrutturazione edilizia</t>
  </si>
  <si>
    <t>Nuova Costruzione</t>
  </si>
  <si>
    <t>N.A.</t>
  </si>
  <si>
    <t>si</t>
  </si>
  <si>
    <t>no</t>
  </si>
  <si>
    <t>Miglioramento ambiente di lavoro/Benessere organizzativo</t>
  </si>
  <si>
    <r>
      <t>STIMA DEI COSTI DELL'INTERVENTO</t>
    </r>
    <r>
      <rPr>
        <sz val="11"/>
        <rFont val="Tahoma"/>
        <family val="2"/>
      </rPr>
      <t xml:space="preserve"> (4)</t>
    </r>
  </si>
  <si>
    <r>
      <t xml:space="preserve">Importo complessivo </t>
    </r>
    <r>
      <rPr>
        <sz val="11"/>
        <rFont val="Tahoma"/>
        <family val="2"/>
      </rPr>
      <t>(5)</t>
    </r>
  </si>
  <si>
    <t xml:space="preserve"> codice NUTS</t>
  </si>
  <si>
    <t>Adeguamenti diversi da D.Lgs 81/2008 e D.Lgs 42/2004</t>
  </si>
  <si>
    <t>SCHEDA DI SINTESI</t>
  </si>
  <si>
    <t>REGIONE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</si>
  <si>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</si>
  <si>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</si>
  <si>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</si>
  <si>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</si>
  <si>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</si>
  <si>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</si>
  <si>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</si>
  <si>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</si>
  <si>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</si>
  <si>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</si>
  <si>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</si>
  <si>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</si>
  <si>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</si>
  <si>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</si>
  <si>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</si>
  <si>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</si>
  <si>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</si>
  <si>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</si>
  <si>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</si>
  <si>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</si>
  <si>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</si>
  <si>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</si>
  <si>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</si>
  <si>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</si>
  <si>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</si>
  <si>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</si>
  <si>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</si>
  <si>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Priorità ALTA</t>
  </si>
  <si>
    <t>Priorità MEDIA</t>
  </si>
  <si>
    <t>Priorità BASSA</t>
  </si>
  <si>
    <t xml:space="preserve">TOTALE </t>
  </si>
  <si>
    <t xml:space="preserve">AGENZIA DELLE ENTRATE </t>
  </si>
  <si>
    <t>05-33</t>
  </si>
  <si>
    <t>Disponibilità Finanziaria 2022</t>
  </si>
  <si>
    <t>Anno 2022</t>
  </si>
  <si>
    <t>SCHEDA D:  PROGRAMMA TRIENNALE DELLE OPERE PUBBLICHE 2021 - 2023</t>
  </si>
  <si>
    <t>SCHEDA A: PROGRAMMA TRIENNALE DELLE OPERE PUBBLICHE 2021 - 2023</t>
  </si>
  <si>
    <t>Disponibilità Finanziaria 2023</t>
  </si>
  <si>
    <t>G37E19000130005</t>
  </si>
  <si>
    <t>2021</t>
  </si>
  <si>
    <t>Zamprotta</t>
  </si>
  <si>
    <t>Elisa</t>
  </si>
  <si>
    <t>Belluno</t>
  </si>
  <si>
    <t>P.tta S. Stefano</t>
  </si>
  <si>
    <t>Rifunzionalizzazione Ex Convento Santo Stefano</t>
  </si>
  <si>
    <t>Anno 2023</t>
  </si>
  <si>
    <t>ITH33</t>
  </si>
  <si>
    <t>05</t>
  </si>
  <si>
    <t>025</t>
  </si>
  <si>
    <t>006</t>
  </si>
  <si>
    <r>
      <t xml:space="preserve"> PTL 2021-23 DR </t>
    </r>
    <r>
      <rPr>
        <i/>
        <sz val="12"/>
        <rFont val="Tahoma"/>
        <family val="2"/>
      </rPr>
      <t>CALABRIA</t>
    </r>
  </si>
  <si>
    <t>BRANCA</t>
  </si>
  <si>
    <t>DEMETRIO</t>
  </si>
  <si>
    <t>BRNDTR61R02H224T</t>
  </si>
  <si>
    <t>18</t>
  </si>
  <si>
    <t>078</t>
  </si>
  <si>
    <t>078045</t>
  </si>
  <si>
    <t xml:space="preserve">ITF61 </t>
  </si>
  <si>
    <t>Lavori di Manutenzione straordinaria e messa a norma delle vie di esodo” dell'immobile sede della Direzione Provinciale di Cosenza, Via Popilia-ang. Via Barrio</t>
  </si>
  <si>
    <t>2022</t>
  </si>
  <si>
    <t>079</t>
  </si>
  <si>
    <t>079023</t>
  </si>
  <si>
    <t xml:space="preserve">ITF63 </t>
  </si>
  <si>
    <t>Catanzaro</t>
  </si>
  <si>
    <t>Via Lombardi snc</t>
  </si>
  <si>
    <t>Lavori di Manutenzione straordinaria, previa acquisizione della progettazione esecutiva, dell'impianto di climatizzazione esistente presso l'immobile sede della Direzione Regionale di Via Lombardi Catanzaro</t>
  </si>
  <si>
    <t xml:space="preserve"> PTL 2021-23 DR CAMPANIA</t>
  </si>
  <si>
    <t>G67F19000030005</t>
  </si>
  <si>
    <t>Leone</t>
  </si>
  <si>
    <t>Giovanni</t>
  </si>
  <si>
    <t>15</t>
  </si>
  <si>
    <t>063</t>
  </si>
  <si>
    <t>049</t>
  </si>
  <si>
    <t>ITF33</t>
  </si>
  <si>
    <t>Napoli</t>
  </si>
  <si>
    <t xml:space="preserve"> Via Diaz</t>
  </si>
  <si>
    <t>Lavori di restauro e risanamento conservativo finalizzati all’adeguamento normativo e all’ottimizzazione degli spazi</t>
  </si>
  <si>
    <t>G39H19000350005</t>
  </si>
  <si>
    <t>Nicola</t>
  </si>
  <si>
    <t>Cataldo</t>
  </si>
  <si>
    <t>064</t>
  </si>
  <si>
    <t>008</t>
  </si>
  <si>
    <t>ITF34</t>
  </si>
  <si>
    <t>Avellino</t>
  </si>
  <si>
    <t>Via Mancini</t>
  </si>
  <si>
    <t xml:space="preserve"> Lavori di manutenzione straordinaria finalizzati all’adeguamento normativo ed alla conservazione del patrimonio</t>
  </si>
  <si>
    <t>G29H19000240005</t>
  </si>
  <si>
    <t>061</t>
  </si>
  <si>
    <t>022</t>
  </si>
  <si>
    <t>ITF31</t>
  </si>
  <si>
    <t>214Y0024</t>
  </si>
  <si>
    <t>Caserta</t>
  </si>
  <si>
    <t>Via Cesare Battisti</t>
  </si>
  <si>
    <t>G87F19000020005</t>
  </si>
  <si>
    <t>Bosco</t>
  </si>
  <si>
    <t>062</t>
  </si>
  <si>
    <t>ITF32</t>
  </si>
  <si>
    <t>Benevento</t>
  </si>
  <si>
    <t>Via Aldo Moro</t>
  </si>
  <si>
    <t xml:space="preserve"> PTL 2021-23 DR EMILIA-ROMAGNA</t>
  </si>
  <si>
    <t>G69H19000330005</t>
  </si>
  <si>
    <t>Laffi</t>
  </si>
  <si>
    <t>Tiziana</t>
  </si>
  <si>
    <t>LFFTZN79E48A944N</t>
  </si>
  <si>
    <t>08</t>
  </si>
  <si>
    <t>040</t>
  </si>
  <si>
    <t>012</t>
  </si>
  <si>
    <t>N-E</t>
  </si>
  <si>
    <t>20900013</t>
  </si>
  <si>
    <t>Forlì</t>
  </si>
  <si>
    <t>Corso Mazzini, 17</t>
  </si>
  <si>
    <t>Completamento dei lavori di manutenzione straordinaria all'intradosso dei solai per eliminare i rischi di sfondellamento nei locali in uso all'Agenzia</t>
  </si>
  <si>
    <t>G36E19000080001</t>
  </si>
  <si>
    <t>Iovino</t>
  </si>
  <si>
    <t>Ciro</t>
  </si>
  <si>
    <t>03</t>
  </si>
  <si>
    <t>70</t>
  </si>
  <si>
    <t>06</t>
  </si>
  <si>
    <t>non ancora in uso</t>
  </si>
  <si>
    <t>Bologna</t>
  </si>
  <si>
    <t>Via dell'Abbadia, 3</t>
  </si>
  <si>
    <t>Riqualificazione e rifunzionalizzazione ai fini dell'allocazione della DP e dell'UT Bologna 1 -Caserma Gucci</t>
  </si>
  <si>
    <t xml:space="preserve"> PTL 2021-23 DR PIEMONTE</t>
  </si>
  <si>
    <t>Arcidiacono</t>
  </si>
  <si>
    <t>Carlo</t>
  </si>
  <si>
    <t>RCDCRL70H22F158E</t>
  </si>
  <si>
    <t>01</t>
  </si>
  <si>
    <t>003</t>
  </si>
  <si>
    <t>ITC18</t>
  </si>
  <si>
    <t>201Y0046</t>
  </si>
  <si>
    <t>Alessandria</t>
  </si>
  <si>
    <t>Via Arnaldo da Brescia 19</t>
  </si>
  <si>
    <t>Vasta</t>
  </si>
  <si>
    <t>Marco</t>
  </si>
  <si>
    <t>VSTMRC88L30E017S</t>
  </si>
  <si>
    <t>001</t>
  </si>
  <si>
    <t>272</t>
  </si>
  <si>
    <t>ITC11</t>
  </si>
  <si>
    <t>Torino</t>
  </si>
  <si>
    <t>Corso Vinzaglio 8</t>
  </si>
  <si>
    <t xml:space="preserve">Intervento di messa in sicurezza dell'intradosso dei solai e tinteggiatura stanze della sede della DR Piemonte, I e II piano </t>
  </si>
  <si>
    <t xml:space="preserve"> PTL 2021-23 DR SICILIA</t>
  </si>
  <si>
    <t>INCORPORA</t>
  </si>
  <si>
    <t>GIUSEPPE</t>
  </si>
  <si>
    <t xml:space="preserve">NCRGPP62P16G263L </t>
  </si>
  <si>
    <t>19</t>
  </si>
  <si>
    <t>081</t>
  </si>
  <si>
    <t>081021</t>
  </si>
  <si>
    <t>ITG11</t>
  </si>
  <si>
    <t>TRAPANI</t>
  </si>
  <si>
    <t>VIA F. MANZO, 8 / VIA RUBINO, 3</t>
  </si>
  <si>
    <t>MANUTENZIONE STRAORDINARIA DEGLI INFISSI ESTERNI, DEI PANNELLI ESTERNI E DEL RIVESTIMENTO METALLICO IN LASTRE DELL’EDIFICIO “B”</t>
  </si>
  <si>
    <t>MANUTENZIONE STRAORDINARIA DEGLI INFISSI ESTERNI, DEI PANNELLI ESTERNI E DEL RIVESTIMENTO METALLICO IN LASTRE DELL’EDIFICIO “C”</t>
  </si>
  <si>
    <t xml:space="preserve">PAL 2020 - INTEGRAZIONE STANZIAMENTO, GIÀ PRESENTE IN PAL 2018, RELATIVO ALLA MANUTENZIONE STRAORDINARIA DEGLI INFISSI ESTERNI, DEI PANNELLI ESTERNI E DEL RIVESTIMENTO METALLICO IN LASTRE DELL’EDIFICIO “A” </t>
  </si>
  <si>
    <t>084</t>
  </si>
  <si>
    <t>084001</t>
  </si>
  <si>
    <t>ITG14</t>
  </si>
  <si>
    <t>AGRIGENTO</t>
  </si>
  <si>
    <t>VIA DELLA VITTORIA,19</t>
  </si>
  <si>
    <t>PAL 2020 - ADEGUAMENTO ANTINCENDIO MEDIANTE COMPARTIMENTAZIONE VANO SCALA, REALIZZAZIONE IMPIANTI DI SPEGNIMENTO AUTOMATICO, RIVELAZIONE INCENDI E RETE IDRANTI</t>
  </si>
  <si>
    <t xml:space="preserve"> PROGRAMMA TRIENNALE DEI LAVORI 2021-2023</t>
  </si>
  <si>
    <t>IMPORTO PTL 2021-2023 PER INTERVENTI SU IMMOBILI DI PROPRIETA' AdE</t>
  </si>
  <si>
    <t>Cosenza</t>
  </si>
  <si>
    <t>Via Barrio</t>
  </si>
  <si>
    <t xml:space="preserve"> PTL 2021-23 DR VENETO</t>
  </si>
  <si>
    <t>G99H19000270005</t>
  </si>
  <si>
    <t>G41E20000090005</t>
  </si>
  <si>
    <t>G81E20000140005</t>
  </si>
  <si>
    <t>G69H19000320005</t>
  </si>
  <si>
    <t>check</t>
  </si>
  <si>
    <t>TOTALE COMPLESSIVO da QUADRO ECONOMICO</t>
  </si>
  <si>
    <t>totale fabbricati di terzi</t>
  </si>
  <si>
    <t>totale fabbricati di proprietà</t>
  </si>
  <si>
    <t xml:space="preserve"> PTL 2021-23 DR ABRUZZO</t>
  </si>
  <si>
    <r>
      <t xml:space="preserve"> PTL 2021-23 DR </t>
    </r>
    <r>
      <rPr>
        <i/>
        <sz val="12"/>
        <rFont val="Tahoma"/>
        <family val="2"/>
      </rPr>
      <t>BASILICATA</t>
    </r>
  </si>
  <si>
    <t xml:space="preserve"> PTL 2021-23 DP BOLZANO</t>
  </si>
  <si>
    <t xml:space="preserve"> PTL 2021-23 DR FRIULI VENEZIA GIULIA</t>
  </si>
  <si>
    <t xml:space="preserve"> PTL 2021-23 DR MOLISE</t>
  </si>
  <si>
    <t xml:space="preserve"> PTL 2021-23 DR MARCHE</t>
  </si>
  <si>
    <t xml:space="preserve"> PTL 2021-23 DR LOMBARDIA</t>
  </si>
  <si>
    <t xml:space="preserve"> PTL 2021-23 DR LIGURIA</t>
  </si>
  <si>
    <t xml:space="preserve"> PTL 2021-23 DR LAZIO</t>
  </si>
  <si>
    <t xml:space="preserve"> PTL 2021-23 DR SARDEGNA</t>
  </si>
  <si>
    <r>
      <t xml:space="preserve"> PTL 2021-23 DR </t>
    </r>
    <r>
      <rPr>
        <i/>
        <sz val="12"/>
        <rFont val="Tahoma"/>
        <family val="2"/>
      </rPr>
      <t>PUGLIA</t>
    </r>
  </si>
  <si>
    <t xml:space="preserve"> PTL 2021-23 DR VAL D'AOSTA</t>
  </si>
  <si>
    <t xml:space="preserve"> PTL 2021-23 DR UMBRIA</t>
  </si>
  <si>
    <t xml:space="preserve"> PTL 2021-23 DP TRENTO</t>
  </si>
  <si>
    <t xml:space="preserve"> PTL 2021-23 DR TOSCANA</t>
  </si>
  <si>
    <t xml:space="preserve"> PTL 2021-23 DIREZIONI CENTRALI</t>
  </si>
  <si>
    <t>IMORTO PTL 2021-2023 PER INTERVENTI  SU IMMOBILI NON DI PROPRIETA' AdE</t>
  </si>
  <si>
    <t>Verona</t>
  </si>
  <si>
    <t>Via da Vico</t>
  </si>
  <si>
    <t>Adeguamento e ristrutturazione completa (edile/impiantistica) della porzione da acquisire della caserma Riva di Villasanta</t>
  </si>
  <si>
    <t>D31E16000290005</t>
  </si>
  <si>
    <t xml:space="preserve">Sorrentino </t>
  </si>
  <si>
    <t>Francesco</t>
  </si>
  <si>
    <t>023</t>
  </si>
  <si>
    <t>091</t>
  </si>
  <si>
    <t>ITH31</t>
  </si>
  <si>
    <t>SRRFNC67D27H501C</t>
  </si>
  <si>
    <t>L06363391001202100001</t>
  </si>
  <si>
    <t>L06363391001202100002</t>
  </si>
  <si>
    <t>L06363391001202100003</t>
  </si>
  <si>
    <t>L06363391001202100004</t>
  </si>
  <si>
    <t>L06363391001202100005</t>
  </si>
  <si>
    <t>L06363391001202100006</t>
  </si>
  <si>
    <t>L06363391001202100007</t>
  </si>
  <si>
    <t>L06363391001202100008</t>
  </si>
  <si>
    <t>L06363391001202100009</t>
  </si>
  <si>
    <t>L06363391001202100010</t>
  </si>
  <si>
    <t>L06363391001202100011</t>
  </si>
  <si>
    <t>L06363391001202100012</t>
  </si>
  <si>
    <t>L06363391001202100013</t>
  </si>
  <si>
    <t>L06363391001202100014</t>
  </si>
  <si>
    <t>L06363391001202100015</t>
  </si>
  <si>
    <t>L06363391001202100016</t>
  </si>
  <si>
    <t>Predisposizione, progettazione e conseguente realizzazione di impiantistica antincendio con messa a norma degli impianti elettrici e relative opere edili. Si tratta dell'integrazione all'importo del progetto già contemplato nel PAL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</si>
</sst>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\ * #,##0.00_-;\-[$€-2]\ * #,##0.00_-;_-[$€-2]\ * &quot;-&quot;??_-"/>
    <numFmt numFmtId="166" formatCode="[$-410]General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i/>
      <sz val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9"/>
      <color indexed="81"/>
      <name val="Tahoma"/>
      <family val="2"/>
    </font>
    <font>
      <i/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2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14"/>
      <color theme="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2" fillId="0" borderId="0"/>
    <xf numFmtId="43" fontId="3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36" fillId="0" borderId="0" applyFont="0" applyFill="0" applyBorder="0" applyAlignment="0" applyProtection="0"/>
  </cellStyleXfs>
  <cellXfs count="338">
    <xf numFmtId="0" fontId="0" fillId="0" borderId="0" xfId="0"/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/>
    <xf numFmtId="4" fontId="10" fillId="0" borderId="0" xfId="0" applyNumberFormat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4" fontId="16" fillId="0" borderId="1" xfId="1" applyNumberFormat="1" applyFont="1" applyFill="1" applyBorder="1" applyAlignment="1">
      <alignment horizontal="center" vertical="center"/>
    </xf>
    <xf numFmtId="44" fontId="14" fillId="0" borderId="14" xfId="0" applyNumberFormat="1" applyFont="1" applyFill="1" applyBorder="1" applyAlignment="1">
      <alignment horizontal="center" vertical="center"/>
    </xf>
    <xf numFmtId="44" fontId="14" fillId="0" borderId="13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44" fontId="7" fillId="0" borderId="14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23" fillId="0" borderId="0" xfId="5" applyFont="1" applyBorder="1" applyAlignment="1">
      <alignment vertical="center"/>
    </xf>
    <xf numFmtId="0" fontId="25" fillId="0" borderId="0" xfId="5" applyFont="1" applyFill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9" fillId="0" borderId="0" xfId="5" applyFont="1" applyBorder="1"/>
    <xf numFmtId="0" fontId="30" fillId="0" borderId="0" xfId="5" applyFont="1" applyBorder="1"/>
    <xf numFmtId="0" fontId="29" fillId="0" borderId="0" xfId="5" applyFont="1" applyFill="1" applyBorder="1" applyAlignment="1">
      <alignment vertical="center"/>
    </xf>
    <xf numFmtId="0" fontId="30" fillId="0" borderId="0" xfId="5" applyFont="1"/>
    <xf numFmtId="0" fontId="25" fillId="0" borderId="0" xfId="5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44" fontId="16" fillId="0" borderId="1" xfId="1" applyNumberFormat="1" applyFont="1" applyFill="1" applyBorder="1" applyAlignment="1">
      <alignment horizontal="center" vertical="center" wrapText="1"/>
    </xf>
    <xf numFmtId="7" fontId="7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15" applyFont="1"/>
    <xf numFmtId="0" fontId="9" fillId="0" borderId="0" xfId="15" applyFont="1" applyFill="1" applyAlignment="1">
      <alignment horizontal="center" vertical="center" wrapText="1"/>
    </xf>
    <xf numFmtId="0" fontId="9" fillId="0" borderId="0" xfId="15" applyFont="1" applyAlignment="1">
      <alignment horizontal="center" vertical="center"/>
    </xf>
    <xf numFmtId="0" fontId="9" fillId="0" borderId="0" xfId="15" applyFont="1"/>
    <xf numFmtId="0" fontId="13" fillId="0" borderId="0" xfId="15" applyFont="1"/>
    <xf numFmtId="0" fontId="16" fillId="0" borderId="1" xfId="15" applyFont="1" applyFill="1" applyBorder="1" applyAlignment="1">
      <alignment horizontal="center" vertical="center"/>
    </xf>
    <xf numFmtId="0" fontId="16" fillId="0" borderId="3" xfId="15" applyFont="1" applyFill="1" applyBorder="1" applyAlignment="1">
      <alignment horizontal="center" vertical="center" wrapText="1"/>
    </xf>
    <xf numFmtId="0" fontId="14" fillId="2" borderId="3" xfId="15" applyFont="1" applyFill="1" applyBorder="1" applyAlignment="1">
      <alignment horizontal="center" vertical="center" wrapText="1"/>
    </xf>
    <xf numFmtId="0" fontId="14" fillId="0" borderId="3" xfId="15" applyFont="1" applyFill="1" applyBorder="1" applyAlignment="1">
      <alignment horizontal="center" vertical="center" wrapText="1"/>
    </xf>
    <xf numFmtId="49" fontId="16" fillId="0" borderId="1" xfId="15" applyNumberFormat="1" applyFont="1" applyFill="1" applyBorder="1" applyAlignment="1">
      <alignment horizontal="center" vertical="center"/>
    </xf>
    <xf numFmtId="49" fontId="16" fillId="2" borderId="1" xfId="15" applyNumberFormat="1" applyFont="1" applyFill="1" applyBorder="1" applyAlignment="1">
      <alignment horizontal="center" vertical="center"/>
    </xf>
    <xf numFmtId="0" fontId="16" fillId="0" borderId="1" xfId="15" applyFont="1" applyFill="1" applyBorder="1" applyAlignment="1">
      <alignment horizontal="center" vertical="center" wrapText="1" shrinkToFit="1"/>
    </xf>
    <xf numFmtId="49" fontId="16" fillId="0" borderId="1" xfId="15" applyNumberFormat="1" applyFont="1" applyFill="1" applyBorder="1" applyAlignment="1">
      <alignment horizontal="center" vertical="center" wrapText="1"/>
    </xf>
    <xf numFmtId="49" fontId="16" fillId="0" borderId="8" xfId="15" applyNumberFormat="1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16" fillId="0" borderId="0" xfId="15" applyFont="1" applyFill="1" applyAlignment="1">
      <alignment horizontal="center" vertical="center" wrapText="1"/>
    </xf>
    <xf numFmtId="0" fontId="16" fillId="0" borderId="0" xfId="15" applyFont="1" applyAlignment="1">
      <alignment horizontal="center" vertical="center"/>
    </xf>
    <xf numFmtId="0" fontId="14" fillId="0" borderId="0" xfId="15" applyFont="1" applyFill="1" applyBorder="1" applyAlignment="1">
      <alignment horizontal="center" vertical="center" wrapText="1"/>
    </xf>
    <xf numFmtId="44" fontId="7" fillId="0" borderId="14" xfId="15" applyNumberFormat="1" applyFont="1" applyFill="1" applyBorder="1" applyAlignment="1">
      <alignment horizontal="center" vertical="center"/>
    </xf>
    <xf numFmtId="44" fontId="14" fillId="0" borderId="14" xfId="15" applyNumberFormat="1" applyFont="1" applyFill="1" applyBorder="1" applyAlignment="1">
      <alignment horizontal="center" vertical="center"/>
    </xf>
    <xf numFmtId="44" fontId="14" fillId="0" borderId="13" xfId="15" applyNumberFormat="1" applyFont="1" applyFill="1" applyBorder="1" applyAlignment="1">
      <alignment horizontal="center" vertical="center"/>
    </xf>
    <xf numFmtId="4" fontId="14" fillId="0" borderId="0" xfId="15" applyNumberFormat="1" applyFont="1" applyFill="1" applyBorder="1"/>
    <xf numFmtId="4" fontId="10" fillId="0" borderId="0" xfId="15" applyNumberFormat="1" applyFont="1" applyFill="1" applyBorder="1"/>
    <xf numFmtId="0" fontId="16" fillId="0" borderId="0" xfId="15" applyFont="1" applyFill="1" applyAlignment="1">
      <alignment horizontal="center" vertical="center"/>
    </xf>
    <xf numFmtId="0" fontId="16" fillId="0" borderId="0" xfId="15" applyFont="1" applyFill="1"/>
    <xf numFmtId="0" fontId="9" fillId="0" borderId="0" xfId="15" applyFont="1" applyFill="1"/>
    <xf numFmtId="0" fontId="16" fillId="0" borderId="0" xfId="15" applyFont="1" applyBorder="1" applyAlignment="1">
      <alignment horizontal="center" vertical="center"/>
    </xf>
    <xf numFmtId="4" fontId="18" fillId="0" borderId="0" xfId="15" applyNumberFormat="1" applyFont="1" applyFill="1" applyBorder="1" applyAlignment="1">
      <alignment horizontal="center" vertical="center"/>
    </xf>
    <xf numFmtId="4" fontId="18" fillId="0" borderId="0" xfId="15" applyNumberFormat="1" applyFont="1" applyFill="1" applyBorder="1" applyAlignment="1">
      <alignment horizontal="right"/>
    </xf>
    <xf numFmtId="4" fontId="12" fillId="0" borderId="0" xfId="15" applyNumberFormat="1" applyFont="1" applyFill="1" applyBorder="1" applyAlignment="1">
      <alignment horizontal="right"/>
    </xf>
    <xf numFmtId="0" fontId="35" fillId="0" borderId="0" xfId="15" applyFont="1" applyFill="1" applyAlignment="1">
      <alignment horizontal="center"/>
    </xf>
    <xf numFmtId="0" fontId="9" fillId="0" borderId="0" xfId="15" applyFont="1" applyBorder="1" applyAlignment="1">
      <alignment horizontal="center" vertical="center"/>
    </xf>
    <xf numFmtId="0" fontId="8" fillId="0" borderId="0" xfId="15" applyFont="1" applyFill="1" applyAlignment="1">
      <alignment horizontal="center" vertical="center"/>
    </xf>
    <xf numFmtId="0" fontId="18" fillId="0" borderId="0" xfId="15" applyFont="1" applyAlignment="1">
      <alignment horizontal="center"/>
    </xf>
    <xf numFmtId="0" fontId="12" fillId="0" borderId="0" xfId="15" applyFont="1" applyAlignment="1">
      <alignment horizontal="center"/>
    </xf>
    <xf numFmtId="4" fontId="16" fillId="0" borderId="0" xfId="15" applyNumberFormat="1" applyFont="1" applyAlignment="1">
      <alignment horizontal="center" vertical="center"/>
    </xf>
    <xf numFmtId="0" fontId="16" fillId="0" borderId="0" xfId="15" applyFont="1"/>
    <xf numFmtId="0" fontId="19" fillId="0" borderId="0" xfId="15" applyFont="1" applyFill="1" applyAlignment="1">
      <alignment horizontal="center"/>
    </xf>
    <xf numFmtId="0" fontId="16" fillId="0" borderId="0" xfId="15" applyFont="1" applyAlignment="1">
      <alignment vertical="center" wrapText="1"/>
    </xf>
    <xf numFmtId="0" fontId="16" fillId="0" borderId="0" xfId="15" applyFont="1" applyAlignment="1">
      <alignment horizontal="left" vertical="center" wrapText="1"/>
    </xf>
    <xf numFmtId="0" fontId="9" fillId="0" borderId="0" xfId="15" applyFont="1" applyAlignment="1">
      <alignment vertical="center" wrapText="1"/>
    </xf>
    <xf numFmtId="0" fontId="9" fillId="0" borderId="0" xfId="15" applyFont="1" applyAlignment="1">
      <alignment vertical="center"/>
    </xf>
    <xf numFmtId="0" fontId="14" fillId="0" borderId="0" xfId="15" applyFont="1" applyAlignment="1">
      <alignment horizontal="center"/>
    </xf>
    <xf numFmtId="0" fontId="11" fillId="0" borderId="0" xfId="15" applyFont="1" applyAlignment="1">
      <alignment horizontal="center" vertical="center"/>
    </xf>
    <xf numFmtId="0" fontId="11" fillId="0" borderId="0" xfId="15" applyFont="1" applyFill="1" applyAlignment="1">
      <alignment wrapText="1"/>
    </xf>
    <xf numFmtId="0" fontId="14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21" fillId="5" borderId="0" xfId="5" applyFont="1" applyFill="1"/>
    <xf numFmtId="0" fontId="24" fillId="5" borderId="0" xfId="5" applyFont="1" applyFill="1"/>
    <xf numFmtId="0" fontId="28" fillId="5" borderId="0" xfId="5" applyFont="1" applyFill="1" applyBorder="1"/>
    <xf numFmtId="0" fontId="28" fillId="5" borderId="0" xfId="5" applyFont="1" applyFill="1" applyBorder="1" applyAlignment="1">
      <alignment horizontal="center" wrapText="1"/>
    </xf>
    <xf numFmtId="0" fontId="33" fillId="4" borderId="26" xfId="5" applyFont="1" applyFill="1" applyBorder="1" applyAlignment="1">
      <alignment horizontal="center" vertical="center" wrapText="1"/>
    </xf>
    <xf numFmtId="0" fontId="33" fillId="4" borderId="27" xfId="5" applyFont="1" applyFill="1" applyBorder="1" applyAlignment="1">
      <alignment horizontal="center" vertical="center" wrapText="1"/>
    </xf>
    <xf numFmtId="43" fontId="28" fillId="5" borderId="0" xfId="5" applyNumberFormat="1" applyFont="1" applyFill="1"/>
    <xf numFmtId="0" fontId="28" fillId="5" borderId="0" xfId="5" applyFont="1" applyFill="1"/>
    <xf numFmtId="43" fontId="25" fillId="0" borderId="0" xfId="6" applyFont="1" applyFill="1" applyBorder="1" applyAlignment="1" applyProtection="1">
      <alignment vertical="center"/>
      <protection hidden="1"/>
    </xf>
    <xf numFmtId="0" fontId="28" fillId="5" borderId="0" xfId="5" applyFont="1" applyFill="1" applyAlignment="1"/>
    <xf numFmtId="0" fontId="21" fillId="5" borderId="0" xfId="5" applyFont="1" applyFill="1" applyProtection="1">
      <protection hidden="1"/>
    </xf>
    <xf numFmtId="0" fontId="37" fillId="5" borderId="0" xfId="5" applyFont="1" applyFill="1" applyAlignment="1">
      <alignment horizontal="right"/>
    </xf>
    <xf numFmtId="44" fontId="25" fillId="5" borderId="1" xfId="6" applyNumberFormat="1" applyFont="1" applyFill="1" applyBorder="1" applyAlignment="1" applyProtection="1">
      <alignment horizontal="center" vertical="center"/>
      <protection hidden="1"/>
    </xf>
    <xf numFmtId="0" fontId="2" fillId="5" borderId="0" xfId="5" applyFill="1"/>
    <xf numFmtId="0" fontId="30" fillId="0" borderId="0" xfId="5" applyFont="1" applyFill="1"/>
    <xf numFmtId="0" fontId="30" fillId="0" borderId="28" xfId="5" applyFont="1" applyFill="1" applyBorder="1" applyAlignment="1">
      <alignment vertical="center"/>
    </xf>
    <xf numFmtId="44" fontId="38" fillId="0" borderId="29" xfId="6" applyNumberFormat="1" applyFont="1" applyFill="1" applyBorder="1" applyAlignment="1" applyProtection="1">
      <alignment horizontal="left" vertical="center"/>
      <protection hidden="1"/>
    </xf>
    <xf numFmtId="44" fontId="38" fillId="0" borderId="29" xfId="6" applyNumberFormat="1" applyFont="1" applyFill="1" applyBorder="1" applyAlignment="1" applyProtection="1">
      <alignment horizontal="right" vertical="center"/>
      <protection hidden="1"/>
    </xf>
    <xf numFmtId="44" fontId="38" fillId="0" borderId="30" xfId="6" applyNumberFormat="1" applyFont="1" applyFill="1" applyBorder="1" applyAlignment="1" applyProtection="1">
      <alignment horizontal="right" vertical="center"/>
      <protection hidden="1"/>
    </xf>
    <xf numFmtId="0" fontId="30" fillId="0" borderId="31" xfId="5" applyFont="1" applyFill="1" applyBorder="1" applyAlignment="1">
      <alignment vertical="center"/>
    </xf>
    <xf numFmtId="44" fontId="38" fillId="0" borderId="1" xfId="6" applyNumberFormat="1" applyFont="1" applyFill="1" applyBorder="1" applyAlignment="1" applyProtection="1">
      <alignment horizontal="left" vertical="center"/>
      <protection hidden="1"/>
    </xf>
    <xf numFmtId="44" fontId="38" fillId="0" borderId="1" xfId="6" applyNumberFormat="1" applyFont="1" applyFill="1" applyBorder="1" applyAlignment="1" applyProtection="1">
      <alignment horizontal="right" vertical="center"/>
      <protection hidden="1"/>
    </xf>
    <xf numFmtId="44" fontId="38" fillId="0" borderId="32" xfId="6" applyNumberFormat="1" applyFont="1" applyFill="1" applyBorder="1" applyAlignment="1" applyProtection="1">
      <alignment horizontal="right" vertical="center"/>
      <protection hidden="1"/>
    </xf>
    <xf numFmtId="44" fontId="2" fillId="5" borderId="0" xfId="5" applyNumberFormat="1" applyFill="1"/>
    <xf numFmtId="0" fontId="30" fillId="0" borderId="3" xfId="5" applyFont="1" applyFill="1" applyBorder="1" applyAlignment="1">
      <alignment vertical="center"/>
    </xf>
    <xf numFmtId="44" fontId="38" fillId="0" borderId="3" xfId="6" applyNumberFormat="1" applyFont="1" applyFill="1" applyBorder="1" applyAlignment="1" applyProtection="1">
      <alignment horizontal="left" vertical="center"/>
      <protection hidden="1"/>
    </xf>
    <xf numFmtId="44" fontId="38" fillId="0" borderId="3" xfId="6" applyNumberFormat="1" applyFont="1" applyFill="1" applyBorder="1" applyAlignment="1" applyProtection="1">
      <alignment horizontal="right" vertical="center"/>
      <protection hidden="1"/>
    </xf>
    <xf numFmtId="43" fontId="2" fillId="5" borderId="0" xfId="5" applyNumberFormat="1" applyFill="1"/>
    <xf numFmtId="0" fontId="0" fillId="5" borderId="0" xfId="0" applyFill="1"/>
    <xf numFmtId="0" fontId="26" fillId="4" borderId="28" xfId="5" applyFont="1" applyFill="1" applyBorder="1" applyAlignment="1">
      <alignment vertical="center"/>
    </xf>
    <xf numFmtId="44" fontId="26" fillId="2" borderId="29" xfId="6" applyNumberFormat="1" applyFont="1" applyFill="1" applyBorder="1" applyAlignment="1" applyProtection="1">
      <alignment horizontal="left" vertical="center"/>
      <protection hidden="1"/>
    </xf>
    <xf numFmtId="44" fontId="26" fillId="2" borderId="30" xfId="6" applyNumberFormat="1" applyFont="1" applyFill="1" applyBorder="1" applyAlignment="1" applyProtection="1">
      <alignment horizontal="left" vertical="center"/>
      <protection hidden="1"/>
    </xf>
    <xf numFmtId="0" fontId="26" fillId="4" borderId="31" xfId="5" applyFont="1" applyFill="1" applyBorder="1" applyAlignment="1">
      <alignment vertical="center"/>
    </xf>
    <xf numFmtId="44" fontId="26" fillId="2" borderId="1" xfId="6" applyNumberFormat="1" applyFont="1" applyFill="1" applyBorder="1" applyAlignment="1" applyProtection="1">
      <alignment horizontal="left" vertical="center"/>
      <protection hidden="1"/>
    </xf>
    <xf numFmtId="44" fontId="26" fillId="2" borderId="32" xfId="6" applyNumberFormat="1" applyFont="1" applyFill="1" applyBorder="1" applyAlignment="1" applyProtection="1">
      <alignment horizontal="left" vertical="center"/>
      <protection hidden="1"/>
    </xf>
    <xf numFmtId="0" fontId="26" fillId="4" borderId="33" xfId="5" applyFont="1" applyFill="1" applyBorder="1" applyAlignment="1">
      <alignment vertical="center"/>
    </xf>
    <xf numFmtId="44" fontId="26" fillId="2" borderId="26" xfId="6" applyNumberFormat="1" applyFont="1" applyFill="1" applyBorder="1" applyAlignment="1" applyProtection="1">
      <alignment horizontal="left" vertical="center"/>
      <protection hidden="1"/>
    </xf>
    <xf numFmtId="44" fontId="26" fillId="2" borderId="27" xfId="6" applyNumberFormat="1" applyFont="1" applyFill="1" applyBorder="1" applyAlignment="1" applyProtection="1">
      <alignment horizontal="left" vertical="center"/>
      <protection hidden="1"/>
    </xf>
    <xf numFmtId="0" fontId="26" fillId="0" borderId="0" xfId="5" applyFont="1" applyFill="1" applyBorder="1" applyAlignment="1">
      <alignment vertical="center"/>
    </xf>
    <xf numFmtId="43" fontId="26" fillId="0" borderId="0" xfId="6" applyFont="1" applyFill="1" applyBorder="1" applyAlignment="1" applyProtection="1">
      <alignment vertical="center"/>
      <protection hidden="1"/>
    </xf>
    <xf numFmtId="43" fontId="26" fillId="4" borderId="40" xfId="6" applyFont="1" applyFill="1" applyBorder="1" applyAlignment="1">
      <alignment horizontal="left" vertical="center"/>
    </xf>
    <xf numFmtId="43" fontId="29" fillId="6" borderId="14" xfId="6" applyFont="1" applyFill="1" applyBorder="1" applyAlignment="1">
      <alignment horizontal="center" vertical="center"/>
    </xf>
    <xf numFmtId="43" fontId="24" fillId="5" borderId="0" xfId="21" applyFont="1" applyFill="1"/>
    <xf numFmtId="164" fontId="21" fillId="5" borderId="0" xfId="5" applyNumberFormat="1" applyFont="1" applyFill="1" applyProtection="1">
      <protection hidden="1"/>
    </xf>
    <xf numFmtId="43" fontId="27" fillId="5" borderId="1" xfId="6" applyFont="1" applyFill="1" applyBorder="1" applyAlignment="1">
      <alignment horizontal="right" vertical="center" wrapText="1"/>
    </xf>
    <xf numFmtId="43" fontId="27" fillId="5" borderId="0" xfId="6" applyFont="1" applyFill="1" applyBorder="1" applyAlignment="1" applyProtection="1">
      <alignment horizontal="right" vertical="center"/>
      <protection hidden="1"/>
    </xf>
    <xf numFmtId="43" fontId="27" fillId="5" borderId="0" xfId="5" applyNumberFormat="1" applyFont="1" applyFill="1" applyBorder="1" applyAlignment="1" applyProtection="1">
      <alignment wrapText="1"/>
      <protection hidden="1"/>
    </xf>
    <xf numFmtId="0" fontId="21" fillId="5" borderId="0" xfId="5" applyFont="1" applyFill="1" applyBorder="1" applyProtection="1">
      <protection hidden="1"/>
    </xf>
    <xf numFmtId="43" fontId="27" fillId="5" borderId="0" xfId="6" applyFont="1" applyFill="1" applyBorder="1" applyAlignment="1">
      <alignment horizontal="center" vertical="center" wrapText="1"/>
    </xf>
    <xf numFmtId="0" fontId="21" fillId="5" borderId="0" xfId="5" applyFont="1" applyFill="1" applyBorder="1"/>
    <xf numFmtId="0" fontId="28" fillId="5" borderId="0" xfId="5" applyFont="1" applyFill="1" applyBorder="1" applyAlignment="1"/>
    <xf numFmtId="43" fontId="27" fillId="5" borderId="0" xfId="5" applyNumberFormat="1" applyFont="1" applyFill="1" applyBorder="1" applyAlignment="1">
      <alignment wrapText="1"/>
    </xf>
    <xf numFmtId="43" fontId="27" fillId="5" borderId="0" xfId="6" applyFont="1" applyFill="1" applyBorder="1" applyAlignment="1">
      <alignment horizontal="right" vertical="center"/>
    </xf>
    <xf numFmtId="0" fontId="33" fillId="4" borderId="26" xfId="5" applyFont="1" applyFill="1" applyBorder="1" applyAlignment="1" applyProtection="1">
      <alignment horizontal="center" vertical="center" wrapText="1"/>
      <protection hidden="1"/>
    </xf>
    <xf numFmtId="0" fontId="33" fillId="4" borderId="27" xfId="5" applyFont="1" applyFill="1" applyBorder="1" applyAlignment="1" applyProtection="1">
      <alignment horizontal="center" vertical="center" wrapText="1"/>
      <protection hidden="1"/>
    </xf>
    <xf numFmtId="0" fontId="29" fillId="0" borderId="0" xfId="5" applyFont="1" applyFill="1" applyBorder="1" applyAlignment="1" applyProtection="1">
      <alignment vertical="center"/>
      <protection hidden="1"/>
    </xf>
    <xf numFmtId="0" fontId="30" fillId="0" borderId="0" xfId="5" applyFont="1" applyFill="1" applyProtection="1">
      <protection hidden="1"/>
    </xf>
    <xf numFmtId="0" fontId="30" fillId="0" borderId="28" xfId="5" applyFont="1" applyFill="1" applyBorder="1" applyAlignment="1" applyProtection="1">
      <alignment vertical="center"/>
      <protection hidden="1"/>
    </xf>
    <xf numFmtId="0" fontId="30" fillId="0" borderId="31" xfId="5" applyFont="1" applyFill="1" applyBorder="1" applyAlignment="1" applyProtection="1">
      <alignment vertical="center"/>
      <protection hidden="1"/>
    </xf>
    <xf numFmtId="0" fontId="30" fillId="0" borderId="3" xfId="5" applyFont="1" applyFill="1" applyBorder="1" applyAlignment="1" applyProtection="1">
      <alignment vertical="center"/>
      <protection hidden="1"/>
    </xf>
    <xf numFmtId="0" fontId="25" fillId="0" borderId="0" xfId="5" applyFont="1" applyFill="1" applyBorder="1" applyAlignment="1" applyProtection="1">
      <alignment vertical="center"/>
      <protection hidden="1"/>
    </xf>
    <xf numFmtId="43" fontId="29" fillId="6" borderId="14" xfId="6" applyFont="1" applyFill="1" applyBorder="1" applyAlignment="1" applyProtection="1">
      <alignment horizontal="center" vertical="center"/>
      <protection hidden="1"/>
    </xf>
    <xf numFmtId="7" fontId="30" fillId="6" borderId="17" xfId="5" applyNumberFormat="1" applyFont="1" applyFill="1" applyBorder="1" applyAlignment="1" applyProtection="1">
      <alignment wrapText="1"/>
      <protection hidden="1"/>
    </xf>
    <xf numFmtId="7" fontId="30" fillId="3" borderId="17" xfId="5" applyNumberFormat="1" applyFont="1" applyFill="1" applyBorder="1" applyAlignment="1" applyProtection="1">
      <alignment wrapText="1"/>
      <protection hidden="1"/>
    </xf>
    <xf numFmtId="7" fontId="26" fillId="4" borderId="29" xfId="5" applyNumberFormat="1" applyFont="1" applyFill="1" applyBorder="1" applyAlignment="1" applyProtection="1">
      <alignment wrapText="1"/>
      <protection hidden="1"/>
    </xf>
    <xf numFmtId="7" fontId="26" fillId="4" borderId="30" xfId="5" applyNumberFormat="1" applyFont="1" applyFill="1" applyBorder="1" applyAlignment="1" applyProtection="1">
      <alignment wrapText="1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38" xfId="5" applyFont="1" applyFill="1" applyBorder="1" applyAlignment="1">
      <alignment horizontal="center" vertical="center"/>
    </xf>
    <xf numFmtId="0" fontId="22" fillId="4" borderId="39" xfId="5" applyFont="1" applyFill="1" applyBorder="1" applyAlignment="1">
      <alignment horizontal="center" vertical="center"/>
    </xf>
    <xf numFmtId="0" fontId="25" fillId="4" borderId="14" xfId="5" applyFont="1" applyFill="1" applyBorder="1" applyAlignment="1">
      <alignment horizontal="center" vertical="center"/>
    </xf>
    <xf numFmtId="0" fontId="25" fillId="4" borderId="38" xfId="5" applyFont="1" applyFill="1" applyBorder="1" applyAlignment="1">
      <alignment horizontal="center" vertical="center"/>
    </xf>
    <xf numFmtId="0" fontId="25" fillId="4" borderId="39" xfId="5" applyFont="1" applyFill="1" applyBorder="1" applyAlignment="1">
      <alignment horizontal="center" vertical="center"/>
    </xf>
    <xf numFmtId="0" fontId="33" fillId="4" borderId="23" xfId="5" applyFont="1" applyFill="1" applyBorder="1" applyAlignment="1">
      <alignment horizontal="center" vertical="center" wrapText="1"/>
    </xf>
    <xf numFmtId="0" fontId="33" fillId="4" borderId="20" xfId="5" applyFont="1" applyFill="1" applyBorder="1" applyAlignment="1">
      <alignment horizontal="center" vertical="center" wrapText="1"/>
    </xf>
    <xf numFmtId="0" fontId="33" fillId="4" borderId="11" xfId="5" applyFont="1" applyFill="1" applyBorder="1" applyAlignment="1">
      <alignment horizontal="center" vertical="center" wrapText="1"/>
    </xf>
    <xf numFmtId="0" fontId="33" fillId="4" borderId="25" xfId="5" applyFont="1" applyFill="1" applyBorder="1" applyAlignment="1">
      <alignment horizontal="center" vertical="center" wrapText="1"/>
    </xf>
    <xf numFmtId="43" fontId="27" fillId="5" borderId="0" xfId="6" applyFont="1" applyFill="1" applyBorder="1" applyAlignment="1">
      <alignment horizontal="center" vertical="center" wrapText="1"/>
    </xf>
    <xf numFmtId="0" fontId="32" fillId="4" borderId="18" xfId="5" applyFont="1" applyFill="1" applyBorder="1" applyAlignment="1">
      <alignment horizontal="center" vertical="center"/>
    </xf>
    <xf numFmtId="0" fontId="32" fillId="4" borderId="24" xfId="5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3" fillId="4" borderId="29" xfId="5" applyFont="1" applyFill="1" applyBorder="1" applyAlignment="1">
      <alignment horizontal="center" vertical="center" wrapText="1"/>
    </xf>
    <xf numFmtId="0" fontId="33" fillId="4" borderId="1" xfId="5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3" fillId="4" borderId="22" xfId="5" applyFont="1" applyFill="1" applyBorder="1" applyAlignment="1">
      <alignment horizontal="center" vertical="center" wrapText="1"/>
    </xf>
    <xf numFmtId="0" fontId="33" fillId="4" borderId="12" xfId="5" applyFont="1" applyFill="1" applyBorder="1" applyAlignment="1">
      <alignment horizontal="center" vertical="center" wrapText="1"/>
    </xf>
    <xf numFmtId="0" fontId="32" fillId="4" borderId="34" xfId="5" applyFont="1" applyFill="1" applyBorder="1" applyAlignment="1">
      <alignment horizontal="center" vertical="center"/>
    </xf>
    <xf numFmtId="0" fontId="32" fillId="4" borderId="36" xfId="5" applyFont="1" applyFill="1" applyBorder="1" applyAlignment="1">
      <alignment horizontal="center" vertical="center"/>
    </xf>
    <xf numFmtId="0" fontId="33" fillId="4" borderId="35" xfId="5" applyFont="1" applyFill="1" applyBorder="1" applyAlignment="1">
      <alignment horizontal="center" vertical="center" wrapText="1"/>
    </xf>
    <xf numFmtId="0" fontId="33" fillId="4" borderId="37" xfId="5" applyFont="1" applyFill="1" applyBorder="1" applyAlignment="1">
      <alignment horizontal="center" vertical="center" wrapText="1"/>
    </xf>
    <xf numFmtId="0" fontId="33" fillId="4" borderId="19" xfId="5" applyFont="1" applyFill="1" applyBorder="1" applyAlignment="1">
      <alignment horizontal="center" vertical="center" wrapText="1"/>
    </xf>
    <xf numFmtId="0" fontId="32" fillId="4" borderId="34" xfId="5" applyFont="1" applyFill="1" applyBorder="1" applyAlignment="1" applyProtection="1">
      <alignment horizontal="center" vertical="center"/>
      <protection hidden="1"/>
    </xf>
    <xf numFmtId="0" fontId="32" fillId="4" borderId="36" xfId="5" applyFont="1" applyFill="1" applyBorder="1" applyAlignment="1" applyProtection="1">
      <alignment horizontal="center" vertical="center"/>
      <protection hidden="1"/>
    </xf>
    <xf numFmtId="0" fontId="33" fillId="4" borderId="35" xfId="5" applyFont="1" applyFill="1" applyBorder="1" applyAlignment="1" applyProtection="1">
      <alignment horizontal="center" vertical="center" wrapText="1"/>
      <protection hidden="1"/>
    </xf>
    <xf numFmtId="0" fontId="33" fillId="4" borderId="37" xfId="5" applyFont="1" applyFill="1" applyBorder="1" applyAlignment="1" applyProtection="1">
      <alignment horizontal="center" vertical="center" wrapText="1"/>
      <protection hidden="1"/>
    </xf>
    <xf numFmtId="0" fontId="33" fillId="4" borderId="23" xfId="5" applyFont="1" applyFill="1" applyBorder="1" applyAlignment="1" applyProtection="1">
      <alignment horizontal="center" vertical="center" wrapText="1"/>
      <protection hidden="1"/>
    </xf>
    <xf numFmtId="0" fontId="33" fillId="4" borderId="19" xfId="5" applyFont="1" applyFill="1" applyBorder="1" applyAlignment="1" applyProtection="1">
      <alignment horizontal="center" vertical="center" wrapText="1"/>
      <protection hidden="1"/>
    </xf>
    <xf numFmtId="0" fontId="33" fillId="4" borderId="22" xfId="5" applyFont="1" applyFill="1" applyBorder="1" applyAlignment="1" applyProtection="1">
      <alignment horizontal="center" vertical="center" wrapText="1"/>
      <protection hidden="1"/>
    </xf>
    <xf numFmtId="0" fontId="33" fillId="4" borderId="20" xfId="5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6" fillId="0" borderId="0" xfId="15" applyFont="1" applyFill="1" applyAlignment="1">
      <alignment horizontal="center"/>
    </xf>
    <xf numFmtId="0" fontId="16" fillId="0" borderId="0" xfId="15" applyFont="1" applyAlignment="1">
      <alignment horizontal="left" vertical="center"/>
    </xf>
    <xf numFmtId="0" fontId="16" fillId="0" borderId="0" xfId="15" applyFont="1" applyAlignment="1">
      <alignment horizontal="center"/>
    </xf>
    <xf numFmtId="0" fontId="14" fillId="0" borderId="0" xfId="15" applyFont="1" applyAlignment="1">
      <alignment horizontal="center"/>
    </xf>
    <xf numFmtId="0" fontId="16" fillId="0" borderId="2" xfId="15" applyFont="1" applyFill="1" applyBorder="1" applyAlignment="1">
      <alignment horizontal="center" vertical="center" wrapText="1"/>
    </xf>
    <xf numFmtId="0" fontId="16" fillId="0" borderId="4" xfId="15" applyFont="1" applyFill="1" applyBorder="1" applyAlignment="1">
      <alignment horizontal="center" vertical="center" wrapText="1"/>
    </xf>
    <xf numFmtId="0" fontId="16" fillId="0" borderId="3" xfId="15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 vertical="center" wrapText="1"/>
    </xf>
    <xf numFmtId="0" fontId="14" fillId="0" borderId="4" xfId="15" applyFont="1" applyFill="1" applyBorder="1" applyAlignment="1">
      <alignment horizontal="center" vertical="center" wrapText="1"/>
    </xf>
    <xf numFmtId="0" fontId="14" fillId="0" borderId="3" xfId="15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center" vertical="center" wrapText="1"/>
    </xf>
    <xf numFmtId="0" fontId="16" fillId="0" borderId="10" xfId="15" applyFont="1" applyFill="1" applyBorder="1" applyAlignment="1">
      <alignment horizontal="center" vertical="center" wrapText="1"/>
    </xf>
    <xf numFmtId="0" fontId="16" fillId="0" borderId="15" xfId="15" applyFont="1" applyFill="1" applyBorder="1" applyAlignment="1">
      <alignment horizontal="center" vertical="center" wrapText="1"/>
    </xf>
    <xf numFmtId="0" fontId="16" fillId="0" borderId="16" xfId="15" applyFont="1" applyFill="1" applyBorder="1" applyAlignment="1">
      <alignment horizontal="center" vertical="center" wrapText="1"/>
    </xf>
    <xf numFmtId="0" fontId="16" fillId="0" borderId="11" xfId="15" applyFont="1" applyFill="1" applyBorder="1" applyAlignment="1">
      <alignment horizontal="center" vertical="center" wrapText="1"/>
    </xf>
    <xf numFmtId="0" fontId="16" fillId="0" borderId="12" xfId="15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6" xfId="15" applyFont="1" applyFill="1" applyBorder="1" applyAlignment="1">
      <alignment horizontal="center" vertical="center" wrapText="1"/>
    </xf>
    <xf numFmtId="0" fontId="14" fillId="2" borderId="10" xfId="15" applyFont="1" applyFill="1" applyBorder="1" applyAlignment="1">
      <alignment horizontal="center" vertical="center" wrapText="1"/>
    </xf>
    <xf numFmtId="0" fontId="14" fillId="2" borderId="15" xfId="15" applyFont="1" applyFill="1" applyBorder="1" applyAlignment="1">
      <alignment horizontal="center" vertical="center" wrapText="1"/>
    </xf>
    <xf numFmtId="0" fontId="14" fillId="2" borderId="0" xfId="15" applyFont="1" applyFill="1" applyBorder="1" applyAlignment="1">
      <alignment horizontal="center" vertical="center" wrapText="1"/>
    </xf>
    <xf numFmtId="0" fontId="14" fillId="2" borderId="16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/>
    </xf>
    <xf numFmtId="0" fontId="14" fillId="2" borderId="11" xfId="15" applyFont="1" applyFill="1" applyBorder="1" applyAlignment="1">
      <alignment horizontal="center" vertical="center"/>
    </xf>
    <xf numFmtId="0" fontId="14" fillId="2" borderId="2" xfId="15" applyFont="1" applyFill="1" applyBorder="1" applyAlignment="1">
      <alignment horizontal="center" vertical="center"/>
    </xf>
    <xf numFmtId="0" fontId="14" fillId="2" borderId="4" xfId="15" applyFont="1" applyFill="1" applyBorder="1" applyAlignment="1">
      <alignment horizontal="center" vertical="center"/>
    </xf>
    <xf numFmtId="0" fontId="14" fillId="2" borderId="2" xfId="15" applyFont="1" applyFill="1" applyBorder="1" applyAlignment="1">
      <alignment horizontal="center" vertical="center" wrapText="1"/>
    </xf>
    <xf numFmtId="0" fontId="14" fillId="2" borderId="3" xfId="15" applyFont="1" applyFill="1" applyBorder="1" applyAlignment="1">
      <alignment horizontal="center" vertical="center" wrapText="1"/>
    </xf>
    <xf numFmtId="0" fontId="14" fillId="0" borderId="2" xfId="15" applyFont="1" applyBorder="1" applyAlignment="1">
      <alignment horizontal="center" vertical="center" wrapText="1"/>
    </xf>
    <xf numFmtId="0" fontId="14" fillId="0" borderId="4" xfId="15" applyFont="1" applyBorder="1" applyAlignment="1">
      <alignment horizontal="center" vertical="center" wrapText="1"/>
    </xf>
    <xf numFmtId="0" fontId="14" fillId="0" borderId="3" xfId="15" applyFont="1" applyBorder="1" applyAlignment="1">
      <alignment horizontal="center" vertical="center" wrapText="1"/>
    </xf>
    <xf numFmtId="0" fontId="19" fillId="0" borderId="0" xfId="15" applyFont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14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0" fontId="14" fillId="0" borderId="15" xfId="15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center" vertical="center" wrapText="1"/>
    </xf>
    <xf numFmtId="0" fontId="14" fillId="0" borderId="16" xfId="15" applyFont="1" applyFill="1" applyBorder="1" applyAlignment="1">
      <alignment horizontal="center" vertical="center" wrapText="1"/>
    </xf>
    <xf numFmtId="0" fontId="14" fillId="2" borderId="1" xfId="15" applyFont="1" applyFill="1" applyBorder="1" applyAlignment="1">
      <alignment horizontal="center" vertical="center" wrapText="1"/>
    </xf>
  </cellXfs>
  <cellStyles count="22">
    <cellStyle name="Euro" xfId="7"/>
    <cellStyle name="Euro 2" xfId="8"/>
    <cellStyle name="Excel Built-in Normal" xfId="9"/>
    <cellStyle name="Migliaia" xfId="21" builtinId="3"/>
    <cellStyle name="Migliaia [0]" xfId="1" builtinId="6"/>
    <cellStyle name="Migliaia [0] 2" xfId="3"/>
    <cellStyle name="Migliaia 2" xfId="10"/>
    <cellStyle name="Migliaia 2 2" xfId="11"/>
    <cellStyle name="Migliaia 3" xfId="12"/>
    <cellStyle name="Migliaia 4" xfId="13"/>
    <cellStyle name="Migliaia 4 2" xfId="14"/>
    <cellStyle name="Migliaia 5" xfId="6"/>
    <cellStyle name="Normale" xfId="0" builtinId="0"/>
    <cellStyle name="Normale 2" xfId="15"/>
    <cellStyle name="Normale 2 2" xfId="2"/>
    <cellStyle name="Normale 2 2 2" xfId="16"/>
    <cellStyle name="Normale 3" xfId="5"/>
    <cellStyle name="Normale 3 2" xfId="20"/>
    <cellStyle name="Normale 4" xfId="17"/>
    <cellStyle name="Normale 5" xfId="4"/>
    <cellStyle name="Normale 6" xfId="19"/>
    <cellStyle name="Valu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view="pageBreakPreview" topLeftCell="A7" zoomScale="60" zoomScaleNormal="73" workbookViewId="0">
      <selection activeCell="D31" sqref="D31"/>
    </sheetView>
  </sheetViews>
  <sheetFormatPr defaultRowHeight="18.75" x14ac:dyDescent="0.3"/>
  <cols>
    <col min="1" max="1" width="35.7109375" style="140" customWidth="1"/>
    <col min="2" max="6" width="30.7109375" style="131" customWidth="1"/>
    <col min="7" max="7" width="20" style="131" bestFit="1" customWidth="1"/>
    <col min="8" max="8" width="20.5703125" style="131" customWidth="1"/>
    <col min="9" max="10" width="17.85546875" style="131" customWidth="1"/>
    <col min="11" max="16384" width="9.140625" style="131"/>
  </cols>
  <sheetData>
    <row r="1" spans="1:10" ht="24" thickBot="1" x14ac:dyDescent="0.25">
      <c r="A1" s="198" t="s">
        <v>146</v>
      </c>
      <c r="B1" s="199"/>
      <c r="C1" s="199"/>
      <c r="D1" s="199"/>
      <c r="E1" s="199"/>
      <c r="F1" s="200"/>
    </row>
    <row r="2" spans="1:10" ht="9.9499999999999993" customHeight="1" thickBot="1" x14ac:dyDescent="0.25">
      <c r="A2" s="55"/>
      <c r="B2" s="56"/>
      <c r="C2" s="56"/>
      <c r="D2" s="56"/>
      <c r="E2" s="56"/>
      <c r="F2" s="56"/>
    </row>
    <row r="3" spans="1:10" s="132" customFormat="1" ht="24" thickBot="1" x14ac:dyDescent="0.4">
      <c r="A3" s="198" t="s">
        <v>275</v>
      </c>
      <c r="B3" s="199"/>
      <c r="C3" s="199"/>
      <c r="D3" s="199"/>
      <c r="E3" s="199"/>
      <c r="F3" s="200"/>
    </row>
    <row r="4" spans="1:10" ht="9.9499999999999993" customHeight="1" thickBot="1" x14ac:dyDescent="0.25">
      <c r="A4" s="57"/>
      <c r="B4" s="58"/>
      <c r="C4" s="58"/>
      <c r="D4" s="58"/>
      <c r="E4" s="58"/>
      <c r="F4" s="58"/>
    </row>
    <row r="5" spans="1:10" s="133" customFormat="1" ht="19.5" thickBot="1" x14ac:dyDescent="0.35">
      <c r="A5" s="201" t="s">
        <v>113</v>
      </c>
      <c r="B5" s="202"/>
      <c r="C5" s="202"/>
      <c r="D5" s="202"/>
      <c r="E5" s="202"/>
      <c r="F5" s="203"/>
    </row>
    <row r="6" spans="1:10" ht="9.9499999999999993" customHeight="1" thickBot="1" x14ac:dyDescent="0.3">
      <c r="A6" s="59"/>
      <c r="B6" s="60"/>
      <c r="C6" s="60"/>
      <c r="D6" s="60"/>
      <c r="E6" s="60"/>
      <c r="F6" s="60"/>
    </row>
    <row r="7" spans="1:10" ht="45" customHeight="1" x14ac:dyDescent="0.2">
      <c r="A7" s="209" t="s">
        <v>114</v>
      </c>
      <c r="B7" s="212" t="s">
        <v>285</v>
      </c>
      <c r="C7" s="204" t="s">
        <v>115</v>
      </c>
      <c r="D7" s="215"/>
      <c r="E7" s="204" t="s">
        <v>116</v>
      </c>
      <c r="F7" s="205"/>
    </row>
    <row r="8" spans="1:10" s="133" customFormat="1" ht="45" customHeight="1" x14ac:dyDescent="0.3">
      <c r="A8" s="210"/>
      <c r="B8" s="213"/>
      <c r="C8" s="206"/>
      <c r="D8" s="216"/>
      <c r="E8" s="206"/>
      <c r="F8" s="207"/>
      <c r="H8" s="134"/>
    </row>
    <row r="9" spans="1:10" s="133" customFormat="1" ht="45" customHeight="1" thickBot="1" x14ac:dyDescent="0.35">
      <c r="A9" s="211"/>
      <c r="B9" s="214"/>
      <c r="C9" s="135" t="s">
        <v>117</v>
      </c>
      <c r="D9" s="135" t="s">
        <v>118</v>
      </c>
      <c r="E9" s="135" t="s">
        <v>117</v>
      </c>
      <c r="F9" s="136" t="s">
        <v>118</v>
      </c>
      <c r="H9" s="134"/>
    </row>
    <row r="10" spans="1:10" ht="9.9499999999999993" customHeight="1" thickBot="1" x14ac:dyDescent="0.3">
      <c r="A10" s="61"/>
      <c r="B10" s="62"/>
      <c r="C10" s="62"/>
      <c r="D10" s="62"/>
      <c r="E10" s="62"/>
      <c r="F10" s="62"/>
    </row>
    <row r="11" spans="1:10" ht="24.95" customHeight="1" x14ac:dyDescent="0.35">
      <c r="A11" s="160" t="s">
        <v>119</v>
      </c>
      <c r="B11" s="161">
        <f t="shared" ref="B11:B13" si="0">SUM(C11:F11)</f>
        <v>0</v>
      </c>
      <c r="C11" s="161">
        <f>SUMIFS(Abruzzo!X:X,Abruzzo!W:W,"*e ordinaria*",Abruzzo!O:O,"*à*")+SUMIFS(Abruzzo!Y:Y,Abruzzo!W:W,"*e ordinaria*",Abruzzo!O:O,"*à*")+SUMIFS(Abruzzo!Z:Z,Abruzzo!W:W,"*e ordinaria*",Abruzzo!O:O,"*à*")</f>
        <v>0</v>
      </c>
      <c r="D11" s="161">
        <f>(SUMIFS(Abruzzo!X:X,Abruzzo!W:W,"*",Abruzzo!O:O,"*à*")+SUMIFS(Abruzzo!Y:Y,Abruzzo!W:W,"*",Abruzzo!O:O,"*à*")+SUMIFS(Abruzzo!Z:Z,Abruzzo!W:W,"*",Abruzzo!O:O,"*à*"))-(SUMIFS(Abruzzo!X:X,Abruzzo!W:W,"*e ordinaria*",Abruzzo!O:O,"*à*")+SUMIFS(Abruzzo!Y:Y,Abruzzo!W:W,"*e ordinaria*",Abruzzo!O:O,"*à*")+SUMIFS(Abruzzo!Z:Z,Abruzzo!W:W,"*e ordinaria*",Abruzzo!O:O,"*à*"))</f>
        <v>0</v>
      </c>
      <c r="E11" s="161">
        <f>(SUMIFS(Abruzzo!X:X,Abruzzo!W:W,"*e ordinaria*",Abruzzo!O:O,"*")+SUMIFS(Abruzzo!Y:Y,Abruzzo!W:W,"*e ordinaria*",Abruzzo!O:O,"*")+SUMIFS(Abruzzo!Z:Z,Abruzzo!W:W,"*e ordinaria*",Abruzzo!O:O,"*"))-(SUMIFS(Abruzzo!X:X,Abruzzo!W:W,"*e ordinaria*",Abruzzo!O:O,"*à*")+SUMIFS(Abruzzo!Y:Y,Abruzzo!W:W,"*e ordinaria*",Abruzzo!O:O,"*à*")+SUMIFS(Abruzzo!Z:Z,Abruzzo!W:W,"*e ordinaria*",Abruzzo!O:O,"*à*"))</f>
        <v>0</v>
      </c>
      <c r="F11" s="162">
        <f>(SUMIFS(Abruzzo!X:X,Abruzzo!W:W,"*",Abruzzo!O:O,"*")+SUMIFS(Abruzzo!Y:Y,Abruzzo!W:W,"*",Abruzzo!O:O,"*")+SUMIFS(Abruzzo!Z:Z,Abruzzo!W:W,"*",Abruzzo!O:O,"*"))-(SUMIFS(Abruzzo!X:X,Abruzzo!W:W,"*",Abruzzo!O:O,"*à*")+SUMIFS(Abruzzo!Y:Y,Abruzzo!W:W,"*",Abruzzo!O:O,"*à*")+SUMIFS(Abruzzo!Z:Z,Abruzzo!W:W,"*",Abruzzo!O:O,"*à*"))-(SUMIFS(Abruzzo!X:X,Abruzzo!W:W,"*e ordinaria*",Abruzzo!O:O,"*")+SUMIFS(Abruzzo!Y:Y,Abruzzo!W:W,"*e ordinaria*",Abruzzo!O:O,"*")+SUMIFS(Abruzzo!Z:Z,Abruzzo!W:W,"*e ordinaria*",Abruzzo!O:O,"*"))-(SUMIFS(Abruzzo!X:X,Abruzzo!W:W,"*e ordinaria*",Abruzzo!O:O,"*à*")+SUMIFS(Abruzzo!Y:Y,Abruzzo!W:W,"*e ordinaria*",Abruzzo!O:O,"*à*")+SUMIFS(Abruzzo!Z:Z,Abruzzo!W:W,"*e ordinaria*",Abruzzo!O:O,"*à*"))</f>
        <v>0</v>
      </c>
      <c r="G11" s="173"/>
      <c r="H11" s="137"/>
      <c r="I11" s="138"/>
      <c r="J11" s="138"/>
    </row>
    <row r="12" spans="1:10" ht="24.95" customHeight="1" x14ac:dyDescent="0.35">
      <c r="A12" s="163" t="s">
        <v>120</v>
      </c>
      <c r="B12" s="164">
        <f t="shared" si="0"/>
        <v>0</v>
      </c>
      <c r="C12" s="164">
        <f>SUMIFS(Basilicata!X:X,Basilicata!W:W,"*e ordinaria*",Basilicata!O:O,"*à*")+SUMIFS(Basilicata!Y:Y,Basilicata!W:W,"*e ordinaria*",Basilicata!O:O,"*à*")+SUMIFS(Basilicata!Z:Z,Basilicata!W:W,"*e ordinaria*",Basilicata!O:O,"*à*")</f>
        <v>0</v>
      </c>
      <c r="D12" s="164">
        <f>(SUMIFS(Basilicata!X:X,Basilicata!W:W,"*",Basilicata!O:O,"*à*")+SUMIFS(Basilicata!Y:Y,Basilicata!W:W,"*",Basilicata!O:O,"*à*")+SUMIFS(Basilicata!Z:Z,Basilicata!W:W,"*",Basilicata!O:O,"*à*"))-(SUMIFS(Basilicata!X:X,Basilicata!W:W,"*e ordinaria*",Basilicata!O:O,"*à*")+SUMIFS(Basilicata!Y:Y,Basilicata!W:W,"*e ordinaria*",Basilicata!O:O,"*à*")+SUMIFS(Basilicata!Z:Z,Basilicata!W:W,"*e ordinaria*",Basilicata!O:O,"*à*"))</f>
        <v>0</v>
      </c>
      <c r="E12" s="164">
        <f>(SUMIFS(Basilicata!X:X,Basilicata!W:W,"*e ordinaria*",Basilicata!O:O,"*")+SUMIFS(Basilicata!Y:Y,Basilicata!W:W,"*e ordinaria*",Basilicata!O:O,"*")+SUMIFS(Basilicata!Z:Z,Basilicata!W:W,"*e ordinaria*",Basilicata!O:O,"*"))-(SUMIFS(Basilicata!X:X,Basilicata!W:W,"*e ordinaria*",Basilicata!O:O,"*à*")+SUMIFS(Basilicata!Y:Y,Basilicata!W:W,"*e ordinaria*",Basilicata!O:O,"*à*")+SUMIFS(Basilicata!Z:Z,Basilicata!W:W,"*e ordinaria*",Basilicata!O:O,"*à*"))</f>
        <v>0</v>
      </c>
      <c r="F12" s="165">
        <f>(SUMIFS(Basilicata!X:X,Basilicata!W:W,"*",Basilicata!O:O,"*")+SUMIFS(Basilicata!Y:Y,Basilicata!W:W,"*",Basilicata!O:O,"*")+SUMIFS(Basilicata!Z:Z,Basilicata!W:W,"*",Basilicata!O:O,"*"))-(SUMIFS(Basilicata!X:X,Basilicata!W:W,"*",Basilicata!O:O,"*à*")+SUMIFS(Basilicata!Y:Y,Basilicata!W:W,"*",Basilicata!O:O,"*à*")+SUMIFS(Basilicata!Z:Z,Basilicata!W:W,"*",Basilicata!O:O,"*à*"))-(SUMIFS(Basilicata!X:X,Basilicata!W:W,"*e ordinaria*",Basilicata!O:O,"*")+SUMIFS(Basilicata!Y:Y,Basilicata!W:W,"*e ordinaria*",Basilicata!O:O,"*")+SUMIFS(Basilicata!Z:Z,Basilicata!W:W,"*e ordinaria*",Basilicata!O:O,"*"))-(SUMIFS(Basilicata!X:X,Basilicata!W:W,"*e ordinaria*",Basilicata!O:O,"*à*")+SUMIFS(Basilicata!Y:Y,Basilicata!W:W,"*e ordinaria*",Basilicata!O:O,"*à*")+SUMIFS(Basilicata!Z:Z,Basilicata!W:W,"*e ordinaria*",Basilicata!O:O,"*à*"))</f>
        <v>0</v>
      </c>
      <c r="G12" s="173"/>
      <c r="H12" s="137"/>
    </row>
    <row r="13" spans="1:10" ht="24.95" customHeight="1" x14ac:dyDescent="0.35">
      <c r="A13" s="163" t="s">
        <v>121</v>
      </c>
      <c r="B13" s="164">
        <f t="shared" si="0"/>
        <v>0</v>
      </c>
      <c r="C13" s="164">
        <f>SUMIFS(Bolzano!X:X,Bolzano!W:W,"*e ordinaria*",Bolzano!O:O,"*à*")+SUMIFS(Bolzano!Y:Y,Bolzano!W:W,"*e ordinaria*",Bolzano!O:O,"*à*")+SUMIFS(Bolzano!Z:Z,Bolzano!W:W,"*e ordinaria*",Bolzano!O:O,"*à*")</f>
        <v>0</v>
      </c>
      <c r="D13" s="164">
        <f>(SUMIFS(Bolzano!X:X,Bolzano!W:W,"*",Bolzano!O:O,"*à*")+SUMIFS(Bolzano!Y:Y,Bolzano!W:W,"*",Bolzano!O:O,"*à*")+SUMIFS(Bolzano!Z:Z,Bolzano!W:W,"*",Bolzano!O:O,"*à*"))-(SUMIFS(Bolzano!X:X,Bolzano!W:W,"*e ordinaria*",Bolzano!O:O,"*à*")+SUMIFS(Bolzano!Y:Y,Bolzano!W:W,"*e ordinaria*",Bolzano!O:O,"*à*")+SUMIFS(Bolzano!Z:Z,Bolzano!W:W,"*e ordinaria*",Bolzano!O:O,"*à*"))</f>
        <v>0</v>
      </c>
      <c r="E13" s="164">
        <f>(SUMIFS(Bolzano!X:X,Bolzano!W:W,"*e ordinaria*",Bolzano!O:O,"*")+SUMIFS(Bolzano!Y:Y,Bolzano!W:W,"*e ordinaria*",Bolzano!O:O,"*")+SUMIFS(Bolzano!Z:Z,Bolzano!W:W,"*e ordinaria*",Bolzano!O:O,"*"))-(SUMIFS(Bolzano!X:X,Bolzano!W:W,"*e ordinaria*",Bolzano!O:O,"*à*")+SUMIFS(Bolzano!Y:Y,Bolzano!W:W,"*e ordinaria*",Bolzano!O:O,"*à*")+SUMIFS(Bolzano!Z:Z,Bolzano!W:W,"*e ordinaria*",Bolzano!O:O,"*à*"))</f>
        <v>0</v>
      </c>
      <c r="F13" s="165">
        <f>(SUMIFS(Bolzano!X:X,Bolzano!W:W,"*",Bolzano!O:O,"*")+SUMIFS(Bolzano!Y:Y,Bolzano!W:W,"*",Bolzano!O:O,"*")+SUMIFS(Bolzano!Z:Z,Bolzano!W:W,"*",Bolzano!O:O,"*"))-(SUMIFS(Bolzano!X:X,Bolzano!W:W,"*",Bolzano!O:O,"*à*")+SUMIFS(Bolzano!Y:Y,Bolzano!W:W,"*",Bolzano!O:O,"*à*")+SUMIFS(Bolzano!Z:Z,Bolzano!W:W,"*",Bolzano!O:O,"*à*"))-(SUMIFS(Bolzano!X:X,Bolzano!W:W,"*e ordinaria*",Bolzano!O:O,"*")+SUMIFS(Bolzano!Y:Y,Bolzano!W:W,"*e ordinaria*",Bolzano!O:O,"*")+SUMIFS(Bolzano!Z:Z,Bolzano!W:W,"*e ordinaria*",Bolzano!O:O,"*"))-(SUMIFS(Bolzano!X:X,Bolzano!W:W,"*e ordinaria*",Bolzano!O:O,"*à*")+SUMIFS(Bolzano!Y:Y,Bolzano!W:W,"*e ordinaria*",Bolzano!O:O,"*à*")+SUMIFS(Bolzano!Z:Z,Bolzano!W:W,"*e ordinaria*",Bolzano!O:O,"*à*"))</f>
        <v>0</v>
      </c>
      <c r="G13" s="173"/>
      <c r="H13" s="137"/>
    </row>
    <row r="14" spans="1:10" ht="24.95" customHeight="1" x14ac:dyDescent="0.35">
      <c r="A14" s="163" t="s">
        <v>122</v>
      </c>
      <c r="B14" s="164">
        <f t="shared" ref="B14" si="1">SUM(C14:F14)</f>
        <v>507000</v>
      </c>
      <c r="C14" s="164">
        <f>SUMIFS(Calabria!X:X,Calabria!W:W,"*e ordinaria*",Calabria!O:O,"*à*")+SUMIFS(Calabria!Y:Y,Calabria!W:W,"*e ordinaria*",Calabria!O:O,"*à*")+SUMIFS(Calabria!Z:Z,Calabria!W:W,"*e ordinaria*",Calabria!O:O,"*à*")</f>
        <v>0</v>
      </c>
      <c r="D14" s="164">
        <f>(SUMIFS(Calabria!X:X,Calabria!W:W,"*",Calabria!O:O,"*à*")+SUMIFS(Calabria!Y:Y,Calabria!W:W,"*",Calabria!O:O,"*à*")+SUMIFS(Calabria!Z:Z,Calabria!W:W,"*",Calabria!O:O,"*à*"))-(SUMIFS(Calabria!X:X,Calabria!W:W,"*e ordinaria*",Calabria!O:O,"*à*")+SUMIFS(Calabria!Y:Y,Calabria!W:W,"*e ordinaria*",Calabria!O:O,"*à*")+SUMIFS(Calabria!Z:Z,Calabria!W:W,"*e ordinaria*",Calabria!O:O,"*à*"))</f>
        <v>359000</v>
      </c>
      <c r="E14" s="164">
        <f>(SUMIFS(Calabria!X:X,Calabria!W:W,"*e ordinaria*",Calabria!O:O,"*")+SUMIFS(Calabria!Y:Y,Calabria!W:W,"*e ordinaria*",Calabria!O:O,"*")+SUMIFS(Calabria!Z:Z,Calabria!W:W,"*e ordinaria*",Calabria!O:O,"*"))-(SUMIFS(Calabria!X:X,Calabria!W:W,"*e ordinaria*",Calabria!O:O,"*à*")+SUMIFS(Calabria!Y:Y,Calabria!W:W,"*e ordinaria*",Calabria!O:O,"*à*")+SUMIFS(Calabria!Z:Z,Calabria!W:W,"*e ordinaria*",Calabria!O:O,"*à*"))</f>
        <v>0</v>
      </c>
      <c r="F14" s="165">
        <f>(SUMIFS(Calabria!X:X,Calabria!W:W,"*",Calabria!O:O,"*")+SUMIFS(Calabria!Y:Y,Calabria!W:W,"*",Calabria!O:O,"*")+SUMIFS(Calabria!Z:Z,Calabria!W:W,"*",Calabria!O:O,"*"))-(SUMIFS(Calabria!X:X,Calabria!W:W,"*",Calabria!O:O,"*à*")+SUMIFS(Calabria!Y:Y,Calabria!W:W,"*",Calabria!O:O,"*à*")+SUMIFS(Calabria!Z:Z,Calabria!W:W,"*",Calabria!O:O,"*à*"))-(SUMIFS(Calabria!X:X,Calabria!W:W,"*e ordinaria*",Calabria!O:O,"*")+SUMIFS(Calabria!Y:Y,Calabria!W:W,"*e ordinaria*",Calabria!O:O,"*")+SUMIFS(Calabria!Z:Z,Calabria!W:W,"*e ordinaria*",Calabria!O:O,"*"))-(SUMIFS(Calabria!X:X,Calabria!W:W,"*e ordinaria*",Calabria!O:O,"*à*")+SUMIFS(Calabria!Y:Y,Calabria!W:W,"*e ordinaria*",Calabria!O:O,"*à*")+SUMIFS(Calabria!Z:Z,Calabria!W:W,"*e ordinaria*",Calabria!O:O,"*à*"))</f>
        <v>148000</v>
      </c>
      <c r="G14" s="173"/>
      <c r="H14" s="137"/>
      <c r="I14" s="138"/>
      <c r="J14" s="138"/>
    </row>
    <row r="15" spans="1:10" ht="24.95" customHeight="1" x14ac:dyDescent="0.35">
      <c r="A15" s="163" t="s">
        <v>123</v>
      </c>
      <c r="B15" s="164">
        <f t="shared" ref="B15:B32" si="2">SUM(C15:F15)</f>
        <v>5577167.2699999996</v>
      </c>
      <c r="C15" s="164">
        <f>SUMIFS(Campania!X:X,Campania!W:W,"*e ordinaria*",Campania!O:O,"*à*")+SUMIFS(Campania!Y:Y,Campania!W:W,"*e ordinaria*",Campania!O:O,"*à*")+SUMIFS(Campania!Z:Z,Campania!W:W,"*e ordinaria*",Campania!O:O,"*à*")</f>
        <v>0</v>
      </c>
      <c r="D15" s="164">
        <f>(SUMIFS(Campania!X:X,Campania!W:W,"*",Campania!O:O,"*à*")+SUMIFS(Campania!Y:Y,Campania!W:W,"*",Campania!O:O,"*à*")+SUMIFS(Campania!Z:Z,Campania!W:W,"*",Campania!O:O,"*à*"))-(SUMIFS(Campania!X:X,Campania!W:W,"*e ordinaria*",Campania!O:O,"*à*")+SUMIFS(Campania!Y:Y,Campania!W:W,"*e ordinaria*",Campania!O:O,"*à*")+SUMIFS(Campania!Z:Z,Campania!W:W,"*e ordinaria*",Campania!O:O,"*à*"))</f>
        <v>1581388.96</v>
      </c>
      <c r="E15" s="164">
        <f>(SUMIFS(Campania!X:X,Campania!W:W,"*e ordinaria*",Campania!O:O,"*")+SUMIFS(Campania!Y:Y,Campania!W:W,"*e ordinaria*",Campania!O:O,"*")+SUMIFS(Campania!Z:Z,Campania!W:W,"*e ordinaria*",Campania!O:O,"*"))-(SUMIFS(Campania!X:X,Campania!W:W,"*e ordinaria*",Campania!O:O,"*à*")+SUMIFS(Campania!Y:Y,Campania!W:W,"*e ordinaria*",Campania!O:O,"*à*")+SUMIFS(Campania!Z:Z,Campania!W:W,"*e ordinaria*",Campania!O:O,"*à*"))</f>
        <v>0</v>
      </c>
      <c r="F15" s="165">
        <f>(SUMIFS(Campania!X:X,Campania!W:W,"*",Campania!O:O,"*")+SUMIFS(Campania!Y:Y,Campania!W:W,"*",Campania!O:O,"*")+SUMIFS(Campania!Z:Z,Campania!W:W,"*",Campania!O:O,"*"))-(SUMIFS(Campania!X:X,Campania!W:W,"*",Campania!O:O,"*à*")+SUMIFS(Campania!Y:Y,Campania!W:W,"*",Campania!O:O,"*à*")+SUMIFS(Campania!Z:Z,Campania!W:W,"*",Campania!O:O,"*à*"))-(SUMIFS(Campania!X:X,Campania!W:W,"*e ordinaria*",Campania!O:O,"*")+SUMIFS(Campania!Y:Y,Campania!W:W,"*e ordinaria*",Campania!O:O,"*")+SUMIFS(Campania!Z:Z,Campania!W:W,"*e ordinaria*",Campania!O:O,"*"))-(SUMIFS(Campania!X:X,Campania!W:W,"*e ordinaria*",Campania!O:O,"*à*")+SUMIFS(Campania!Y:Y,Campania!W:W,"*e ordinaria*",Campania!O:O,"*à*")+SUMIFS(Campania!Z:Z,Campania!W:W,"*e ordinaria*",Campania!O:O,"*à*"))</f>
        <v>3995778.3099999996</v>
      </c>
      <c r="G15" s="173"/>
      <c r="H15" s="137"/>
    </row>
    <row r="16" spans="1:10" ht="24.95" customHeight="1" x14ac:dyDescent="0.35">
      <c r="A16" s="163" t="s">
        <v>124</v>
      </c>
      <c r="B16" s="164">
        <f t="shared" si="2"/>
        <v>5250000</v>
      </c>
      <c r="C16" s="164">
        <f>SUMIFS(Emilia_romagna!X:X,Emilia_romagna!W:W,"*e ordinaria*",Emilia_romagna!O:O,"*à*")+SUMIFS(Emilia_romagna!Y:Y,Emilia_romagna!W:W,"*e ordinaria*",Emilia_romagna!O:O,"*à*")+SUMIFS(Emilia_romagna!Z:Z,Emilia_romagna!W:W,"*e ordinaria*",Emilia_romagna!O:O,"*à*")</f>
        <v>0</v>
      </c>
      <c r="D16" s="164">
        <f>(SUMIFS(Emilia_romagna!X:X,Emilia_romagna!W:W,"*",Emilia_romagna!O:O,"*à*")+SUMIFS(Emilia_romagna!Y:Y,Emilia_romagna!W:W,"*",Emilia_romagna!O:O,"*à*")+SUMIFS(Emilia_romagna!Z:Z,Emilia_romagna!W:W,"*",Emilia_romagna!O:O,"*à*"))-(SUMIFS(Emilia_romagna!X:X,Emilia_romagna!W:W,"*e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0</v>
      </c>
      <c r="E16" s="164">
        <f>(SUMIFS(Emilia_romagna!X:X,Emilia_romagna!W:W,"*e ordinaria*",Emilia_romagna!O:O,"*")+SUMIFS(Emilia_romagna!Y:Y,Emilia_romagna!W:W,"*e ordinaria*",Emilia_romagna!O:O,"*")+SUMIFS(Emilia_romagna!Z:Z,Emilia_romagna!W:W,"*e ordinaria*",Emilia_romagna!O:O,"*"))-(SUMIFS(Emilia_romagna!X:X,Emilia_romagna!W:W,"*e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0</v>
      </c>
      <c r="F16" s="165">
        <f>(SUMIFS(Emilia_romagna!X:X,Emilia_romagna!W:W,"*",Emilia_romagna!O:O,"*")+SUMIFS(Emilia_romagna!Y:Y,Emilia_romagna!W:W,"*",Emilia_romagna!O:O,"*")+SUMIFS(Emilia_romagna!Z:Z,Emilia_romagna!W:W,"*",Emilia_romagna!O:O,"*"))-(SUMIFS(Emilia_romagna!X:X,Emilia_romagna!W:W,"*",Emilia_romagna!O:O,"*à*")+SUMIFS(Emilia_romagna!Y:Y,Emilia_romagna!W:W,"*",Emilia_romagna!O:O,"*à*")+SUMIFS(Emilia_romagna!Z:Z,Emilia_romagna!W:W,"*",Emilia_romagna!O:O,"*à*"))-(SUMIFS(Emilia_romagna!X:X,Emilia_romagna!W:W,"*e ordinaria*",Emilia_romagna!O:O,"*")+SUMIFS(Emilia_romagna!Y:Y,Emilia_romagna!W:W,"*e ordinaria*",Emilia_romagna!O:O,"*")+SUMIFS(Emilia_romagna!Z:Z,Emilia_romagna!W:W,"*e ordinaria*",Emilia_romagna!O:O,"*"))-(SUMIFS(Emilia_romagna!X:X,Emilia_romagna!W:W,"*e ordinaria*",Emilia_romagna!O:O,"*à*")+SUMIFS(Emilia_romagna!Y:Y,Emilia_romagna!W:W,"*e ordinaria*",Emilia_romagna!O:O,"*à*")+SUMIFS(Emilia_romagna!Z:Z,Emilia_romagna!W:W,"*e ordinaria*",Emilia_romagna!O:O,"*à*"))</f>
        <v>5250000</v>
      </c>
      <c r="G16" s="173"/>
      <c r="H16" s="137"/>
    </row>
    <row r="17" spans="1:12" ht="24.95" customHeight="1" x14ac:dyDescent="0.35">
      <c r="A17" s="163" t="s">
        <v>125</v>
      </c>
      <c r="B17" s="164">
        <f t="shared" si="2"/>
        <v>0</v>
      </c>
      <c r="C17" s="164">
        <f>SUMIFS(Friuli_VG!X:X,Friuli_VG!W:W,"*e ordinaria*",Friuli_VG!O:O,"*à*")+SUMIFS(Friuli_VG!Y:Y,Friuli_VG!W:W,"*e ordinaria*",Friuli_VG!O:O,"*à*")+SUMIFS(Friuli_VG!Z:Z,Friuli_VG!W:W,"*e ordinaria*",Friuli_VG!O:O,"*à*")</f>
        <v>0</v>
      </c>
      <c r="D17" s="164">
        <f>(SUMIFS(Friuli_VG!X:X,Friuli_VG!W:W,"*",Friuli_VG!O:O,"*à*")+SUMIFS(Friuli_VG!Y:Y,Friuli_VG!W:W,"*",Friuli_VG!O:O,"*à*")+SUMIFS(Friuli_VG!Z:Z,Friuli_VG!W:W,"*",Friuli_VG!O:O,"*à*"))-(SUMIFS(Friuli_VG!X:X,Friuli_VG!W:W,"*e ordinaria*",Friuli_VG!O:O,"*à*")+SUMIFS(Friuli_VG!Y:Y,Friuli_VG!W:W,"*e ordinaria*",Friuli_VG!O:O,"*à*")+SUMIFS(Friuli_VG!Z:Z,Friuli_VG!W:W,"*e ordinaria*",Friuli_VG!O:O,"*à*"))</f>
        <v>0</v>
      </c>
      <c r="E17" s="164">
        <f>(SUMIFS(Friuli_VG!X:X,Friuli_VG!W:W,"*e ordinaria*",Friuli_VG!O:O,"*")+SUMIFS(Friuli_VG!Y:Y,Friuli_VG!W:W,"*e ordinaria*",Friuli_VG!O:O,"*")+SUMIFS(Friuli_VG!Z:Z,Friuli_VG!W:W,"*e ordinaria*",Friuli_VG!O:O,"*"))-(SUMIFS(Friuli_VG!X:X,Friuli_VG!W:W,"*e ordinaria*",Friuli_VG!O:O,"*à*")+SUMIFS(Friuli_VG!Y:Y,Friuli_VG!W:W,"*e ordinaria*",Friuli_VG!O:O,"*à*")+SUMIFS(Friuli_VG!Z:Z,Friuli_VG!W:W,"*e ordinaria*",Friuli_VG!O:O,"*à*"))</f>
        <v>0</v>
      </c>
      <c r="F17" s="165">
        <f>(SUMIFS(Friuli_VG!X:X,Friuli_VG!W:W,"*",Friuli_VG!O:O,"*")+SUMIFS(Friuli_VG!Y:Y,Friuli_VG!W:W,"*",Friuli_VG!O:O,"*")+SUMIFS(Friuli_VG!Z:Z,Friuli_VG!W:W,"*",Friuli_VG!O:O,"*"))-(SUMIFS(Friuli_VG!X:X,Friuli_VG!W:W,"*",Friuli_VG!O:O,"*à*")+SUMIFS(Friuli_VG!Y:Y,Friuli_VG!W:W,"*",Friuli_VG!O:O,"*à*")+SUMIFS(Friuli_VG!Z:Z,Friuli_VG!W:W,"*",Friuli_VG!O:O,"*à*"))-(SUMIFS(Friuli_VG!X:X,Friuli_VG!W:W,"*e ordinaria*",Friuli_VG!O:O,"*")+SUMIFS(Friuli_VG!Y:Y,Friuli_VG!W:W,"*e ordinaria*",Friuli_VG!O:O,"*")+SUMIFS(Friuli_VG!Z:Z,Friuli_VG!W:W,"*e ordinaria*",Friuli_VG!O:O,"*"))-(SUMIFS(Friuli_VG!X:X,Friuli_VG!W:W,"*e ordinaria*",Friuli_VG!O:O,"*à*")+SUMIFS(Friuli_VG!Y:Y,Friuli_VG!W:W,"*e ordinaria*",Friuli_VG!O:O,"*à*")+SUMIFS(Friuli_VG!Z:Z,Friuli_VG!W:W,"*e ordinaria*",Friuli_VG!O:O,"*à*"))</f>
        <v>0</v>
      </c>
      <c r="G17" s="173"/>
      <c r="H17" s="137"/>
      <c r="I17" s="138"/>
      <c r="J17" s="138"/>
    </row>
    <row r="18" spans="1:12" ht="24.95" customHeight="1" x14ac:dyDescent="0.35">
      <c r="A18" s="163" t="s">
        <v>126</v>
      </c>
      <c r="B18" s="164">
        <f t="shared" si="2"/>
        <v>0</v>
      </c>
      <c r="C18" s="164">
        <f>SUMIFS(Lazio!X:X,Lazio!W:W,"*e ordinaria*",Lazio!O:O,"*à*")+SUMIFS(Lazio!Y:Y,Lazio!W:W,"*e ordinaria*",Lazio!O:O,"*à*")+SUMIFS(Lazio!Z:Z,Lazio!W:W,"*e ordinaria*",Lazio!O:O,"*à*")</f>
        <v>0</v>
      </c>
      <c r="D18" s="164">
        <f>(SUMIFS(Lazio!X:X,Lazio!W:W,"*",Lazio!O:O,"*à*")+SUMIFS(Lazio!Y:Y,Lazio!W:W,"*",Lazio!O:O,"*à*")+SUMIFS(Lazio!Z:Z,Lazio!W:W,"*",Lazio!O:O,"*à*"))-(SUMIFS(Lazio!X:X,Lazio!W:W,"*e ordinaria*",Lazio!O:O,"*à*")+SUMIFS(Lazio!Y:Y,Lazio!W:W,"*e ordinaria*",Lazio!O:O,"*à*")+SUMIFS(Lazio!Z:Z,Lazio!W:W,"*e ordinaria*",Lazio!O:O,"*à*"))</f>
        <v>0</v>
      </c>
      <c r="E18" s="164">
        <f>(SUMIFS(Lazio!X:X,Lazio!W:W,"*e ordinaria*",Lazio!O:O,"*")+SUMIFS(Lazio!Y:Y,Lazio!W:W,"*e ordinaria*",Lazio!O:O,"*")+SUMIFS(Lazio!Z:Z,Lazio!W:W,"*e ordinaria*",Lazio!O:O,"*"))-(SUMIFS(Lazio!X:X,Lazio!W:W,"*e ordinaria*",Lazio!O:O,"*à*")+SUMIFS(Lazio!Y:Y,Lazio!W:W,"*e ordinaria*",Lazio!O:O,"*à*")+SUMIFS(Lazio!Z:Z,Lazio!W:W,"*e ordinaria*",Lazio!O:O,"*à*"))</f>
        <v>0</v>
      </c>
      <c r="F18" s="165">
        <f>(SUMIFS(Lazio!X:X,Lazio!W:W,"*",Lazio!O:O,"*")+SUMIFS(Lazio!Y:Y,Lazio!W:W,"*",Lazio!O:O,"*")+SUMIFS(Lazio!Z:Z,Lazio!W:W,"*",Lazio!O:O,"*"))-(SUMIFS(Lazio!X:X,Lazio!W:W,"*",Lazio!O:O,"*à*")+SUMIFS(Lazio!Y:Y,Lazio!W:W,"*",Lazio!O:O,"*à*")+SUMIFS(Lazio!Z:Z,Lazio!W:W,"*",Lazio!O:O,"*à*"))-(SUMIFS(Lazio!X:X,Lazio!W:W,"*e ordinaria*",Lazio!O:O,"*")+SUMIFS(Lazio!Y:Y,Lazio!W:W,"*e ordinaria*",Lazio!O:O,"*")+SUMIFS(Lazio!Z:Z,Lazio!W:W,"*e ordinaria*",Lazio!O:O,"*"))-(SUMIFS(Lazio!X:X,Lazio!W:W,"*e ordinaria*",Lazio!O:O,"*à*")+SUMIFS(Lazio!Y:Y,Lazio!W:W,"*e ordinaria*",Lazio!O:O,"*à*")+SUMIFS(Lazio!Z:Z,Lazio!W:W,"*e ordinaria*",Lazio!O:O,"*à*"))</f>
        <v>0</v>
      </c>
      <c r="G18" s="173"/>
      <c r="H18" s="137"/>
    </row>
    <row r="19" spans="1:12" ht="24.95" customHeight="1" x14ac:dyDescent="0.35">
      <c r="A19" s="163" t="s">
        <v>127</v>
      </c>
      <c r="B19" s="164">
        <f t="shared" si="2"/>
        <v>0</v>
      </c>
      <c r="C19" s="164">
        <f>SUMIFS(Liguria!X:X,Liguria!W:W,"*e ordinaria*",Liguria!O:O,"*à*")+SUMIFS(Liguria!Y:Y,Liguria!W:W,"*e ordinaria*",Liguria!O:O,"*à*")+SUMIFS(Liguria!Z:Z,Liguria!W:W,"*e ordinaria*",Liguria!O:O,"*à*")</f>
        <v>0</v>
      </c>
      <c r="D19" s="164">
        <f>(SUMIFS(Liguria!X:X,Liguria!W:W,"*",Liguria!O:O,"*à*")+SUMIFS(Liguria!Y:Y,Liguria!W:W,"*",Liguria!O:O,"*à*")+SUMIFS(Liguria!Z:Z,Liguria!W:W,"*",Liguria!O:O,"*à*"))-(SUMIFS(Liguria!X:X,Liguria!W:W,"*e ordinaria*",Liguria!O:O,"*à*")+SUMIFS(Liguria!Y:Y,Liguria!W:W,"*e ordinaria*",Liguria!O:O,"*à*")+SUMIFS(Liguria!Z:Z,Liguria!W:W,"*e ordinaria*",Liguria!O:O,"*à*"))</f>
        <v>0</v>
      </c>
      <c r="E19" s="164">
        <f>(SUMIFS(Liguria!X:X,Liguria!W:W,"*e ordinaria*",Liguria!O:O,"*")+SUMIFS(Liguria!Y:Y,Liguria!W:W,"*e ordinaria*",Liguria!O:O,"*")+SUMIFS(Liguria!Z:Z,Liguria!W:W,"*e ordinaria*",Liguria!O:O,"*"))-(SUMIFS(Liguria!X:X,Liguria!W:W,"*e ordinaria*",Liguria!O:O,"*à*")+SUMIFS(Liguria!Y:Y,Liguria!W:W,"*e ordinaria*",Liguria!O:O,"*à*")+SUMIFS(Liguria!Z:Z,Liguria!W:W,"*e ordinaria*",Liguria!O:O,"*à*"))</f>
        <v>0</v>
      </c>
      <c r="F19" s="165">
        <f>(SUMIFS(Liguria!X:X,Liguria!W:W,"*",Liguria!O:O,"*")+SUMIFS(Liguria!Y:Y,Liguria!W:W,"*",Liguria!O:O,"*")+SUMIFS(Liguria!Z:Z,Liguria!W:W,"*",Liguria!O:O,"*"))-(SUMIFS(Liguria!X:X,Liguria!W:W,"*",Liguria!O:O,"*à*")+SUMIFS(Liguria!Y:Y,Liguria!W:W,"*",Liguria!O:O,"*à*")+SUMIFS(Liguria!Z:Z,Liguria!W:W,"*",Liguria!O:O,"*à*"))-(SUMIFS(Liguria!X:X,Liguria!W:W,"*e ordinaria*",Liguria!O:O,"*")+SUMIFS(Liguria!Y:Y,Liguria!W:W,"*e ordinaria*",Liguria!O:O,"*")+SUMIFS(Liguria!Z:Z,Liguria!W:W,"*e ordinaria*",Liguria!O:O,"*"))-(SUMIFS(Liguria!X:X,Liguria!W:W,"*e ordinaria*",Liguria!O:O,"*à*")+SUMIFS(Liguria!Y:Y,Liguria!W:W,"*e ordinaria*",Liguria!O:O,"*à*")+SUMIFS(Liguria!Z:Z,Liguria!W:W,"*e ordinaria*",Liguria!O:O,"*à*"))</f>
        <v>0</v>
      </c>
      <c r="G19" s="173"/>
      <c r="H19" s="137"/>
    </row>
    <row r="20" spans="1:12" ht="24.95" customHeight="1" x14ac:dyDescent="0.35">
      <c r="A20" s="163" t="s">
        <v>128</v>
      </c>
      <c r="B20" s="164">
        <f t="shared" si="2"/>
        <v>0</v>
      </c>
      <c r="C20" s="164">
        <f>SUMIFS(Lombardia!X:X,Lombardia!W:W,"*e ordinaria*",Lombardia!O:O,"*à*")+SUMIFS(Lombardia!Y:Y,Lombardia!W:W,"*e ordinaria*",Lombardia!O:O,"*à*")+SUMIFS(Lombardia!Z:Z,Lombardia!W:W,"*e ordinaria*",Lombardia!O:O,"*à*")</f>
        <v>0</v>
      </c>
      <c r="D20" s="164">
        <f>(SUMIFS(Lombardia!X:X,Lombardia!W:W,"*",Lombardia!O:O,"*à*")+SUMIFS(Lombardia!Y:Y,Lombardia!W:W,"*",Lombardia!O:O,"*à*")+SUMIFS(Lombardia!Z:Z,Lombardia!W:W,"*",Lombardia!O:O,"*à*"))-(SUMIFS(Lombardia!X:X,Lombardia!W:W,"*e ordinaria*",Lombardia!O:O,"*à*")+SUMIFS(Lombardia!Y:Y,Lombardia!W:W,"*e ordinaria*",Lombardia!O:O,"*à*")+SUMIFS(Lombardia!Z:Z,Lombardia!W:W,"*e ordinaria*",Lombardia!O:O,"*à*"))</f>
        <v>0</v>
      </c>
      <c r="E20" s="164">
        <f>(SUMIFS(Lombardia!X:X,Lombardia!W:W,"*e ordinaria*",Lombardia!O:O,"*")+SUMIFS(Lombardia!Y:Y,Lombardia!W:W,"*e ordinaria*",Lombardia!O:O,"*")+SUMIFS(Lombardia!Z:Z,Lombardia!W:W,"*e ordinaria*",Lombardia!O:O,"*"))-(SUMIFS(Lombardia!X:X,Lombardia!W:W,"*e ordinaria*",Lombardia!O:O,"*à*")+SUMIFS(Lombardia!Y:Y,Lombardia!W:W,"*e ordinaria*",Lombardia!O:O,"*à*")+SUMIFS(Lombardia!Z:Z,Lombardia!W:W,"*e ordinaria*",Lombardia!O:O,"*à*"))</f>
        <v>0</v>
      </c>
      <c r="F20" s="165">
        <f>(SUMIFS(Lombardia!X:X,Lombardia!W:W,"*",Lombardia!O:O,"*")+SUMIFS(Lombardia!Y:Y,Lombardia!W:W,"*",Lombardia!O:O,"*")+SUMIFS(Lombardia!Z:Z,Lombardia!W:W,"*",Lombardia!O:O,"*"))-(SUMIFS(Lombardia!X:X,Lombardia!W:W,"*",Lombardia!O:O,"*à*")+SUMIFS(Lombardia!Y:Y,Lombardia!W:W,"*",Lombardia!O:O,"*à*")+SUMIFS(Lombardia!Z:Z,Lombardia!W:W,"*",Lombardia!O:O,"*à*"))-(SUMIFS(Lombardia!X:X,Lombardia!W:W,"*e ordinaria*",Lombardia!O:O,"*")+SUMIFS(Lombardia!Y:Y,Lombardia!W:W,"*e ordinaria*",Lombardia!O:O,"*")+SUMIFS(Lombardia!Z:Z,Lombardia!W:W,"*e ordinaria*",Lombardia!O:O,"*"))-(SUMIFS(Lombardia!X:X,Lombardia!W:W,"*e ordinaria*",Lombardia!O:O,"*à*")+SUMIFS(Lombardia!Y:Y,Lombardia!W:W,"*e ordinaria*",Lombardia!O:O,"*à*")+SUMIFS(Lombardia!Z:Z,Lombardia!W:W,"*e ordinaria*",Lombardia!O:O,"*à*"))</f>
        <v>0</v>
      </c>
      <c r="G20" s="173"/>
      <c r="H20" s="137"/>
      <c r="I20" s="138"/>
      <c r="J20" s="138"/>
      <c r="K20" s="138"/>
      <c r="L20" s="138"/>
    </row>
    <row r="21" spans="1:12" ht="24.95" customHeight="1" x14ac:dyDescent="0.35">
      <c r="A21" s="163" t="s">
        <v>129</v>
      </c>
      <c r="B21" s="164">
        <f t="shared" si="2"/>
        <v>0</v>
      </c>
      <c r="C21" s="164">
        <f>SUMIFS(Marche!X:X,Marche!W:W,"*e ordinaria*",Marche!O:O,"*à*")+SUMIFS(Marche!Y:Y,Marche!W:W,"*e ordinaria*",Marche!O:O,"*à*")+SUMIFS(Marche!Z:Z,Marche!W:W,"*e ordinaria*",Marche!O:O,"*à*")</f>
        <v>0</v>
      </c>
      <c r="D21" s="164">
        <f>(SUMIFS(Marche!X:X,Marche!W:W,"*",Marche!O:O,"*à*")+SUMIFS(Marche!Y:Y,Marche!W:W,"*",Marche!O:O,"*à*")+SUMIFS(Marche!Z:Z,Marche!W:W,"*",Marche!O:O,"*à*"))-(SUMIFS(Marche!X:X,Marche!W:W,"*e ordinaria*",Marche!O:O,"*à*")+SUMIFS(Marche!Y:Y,Marche!W:W,"*e ordinaria*",Marche!O:O,"*à*")+SUMIFS(Marche!Z:Z,Marche!W:W,"*e ordinaria*",Marche!O:O,"*à*"))</f>
        <v>0</v>
      </c>
      <c r="E21" s="164">
        <f>(SUMIFS(Marche!X:X,Marche!W:W,"*e ordinaria*",Marche!O:O,"*")+SUMIFS(Marche!Y:Y,Marche!W:W,"*e ordinaria*",Marche!O:O,"*")+SUMIFS(Marche!Z:Z,Marche!W:W,"*e ordinaria*",Marche!O:O,"*"))-(SUMIFS(Marche!X:X,Marche!W:W,"*e ordinaria*",Marche!O:O,"*à*")+SUMIFS(Marche!Y:Y,Marche!W:W,"*e ordinaria*",Marche!O:O,"*à*")+SUMIFS(Marche!Z:Z,Marche!W:W,"*e ordinaria*",Marche!O:O,"*à*"))</f>
        <v>0</v>
      </c>
      <c r="F21" s="165">
        <f>(SUMIFS(Marche!X:X,Marche!W:W,"*",Marche!O:O,"*")+SUMIFS(Marche!Y:Y,Marche!W:W,"*",Marche!O:O,"*")+SUMIFS(Marche!Z:Z,Marche!W:W,"*",Marche!O:O,"*"))-(SUMIFS(Marche!X:X,Marche!W:W,"*",Marche!O:O,"*à*")+SUMIFS(Marche!Y:Y,Marche!W:W,"*",Marche!O:O,"*à*")+SUMIFS(Marche!Z:Z,Marche!W:W,"*",Marche!O:O,"*à*"))-(SUMIFS(Marche!X:X,Marche!W:W,"*e ordinaria*",Marche!O:O,"*")+SUMIFS(Marche!Y:Y,Marche!W:W,"*e ordinaria*",Marche!O:O,"*")+SUMIFS(Marche!Z:Z,Marche!W:W,"*e ordinaria*",Marche!O:O,"*"))-(SUMIFS(Marche!X:X,Marche!W:W,"*e ordinaria*",Marche!O:O,"*à*")+SUMIFS(Marche!Y:Y,Marche!W:W,"*e ordinaria*",Marche!O:O,"*à*")+SUMIFS(Marche!Z:Z,Marche!W:W,"*e ordinaria*",Marche!O:O,"*à*"))</f>
        <v>0</v>
      </c>
      <c r="G21" s="173"/>
      <c r="H21" s="137"/>
    </row>
    <row r="22" spans="1:12" ht="24.95" customHeight="1" x14ac:dyDescent="0.35">
      <c r="A22" s="163" t="s">
        <v>130</v>
      </c>
      <c r="B22" s="164">
        <f t="shared" si="2"/>
        <v>0</v>
      </c>
      <c r="C22" s="164">
        <f>SUMIFS(Molise!X:X,Molise!W:W,"*e ordinaria*",Molise!O:O,"*à*")+SUMIFS(Molise!Y:Y,Molise!W:W,"*e ordinaria*",Molise!O:O,"*à*")+SUMIFS(Molise!Z:Z,Molise!W:W,"*e ordinaria*",Molise!O:O,"*à*")</f>
        <v>0</v>
      </c>
      <c r="D22" s="164">
        <f>(SUMIFS(Molise!X:X,Molise!W:W,"*",Molise!O:O,"*à*")+SUMIFS(Molise!Y:Y,Molise!W:W,"*",Molise!O:O,"*à*")+SUMIFS(Molise!Z:Z,Molise!W:W,"*",Molise!O:O,"*à*"))-(SUMIFS(Molise!X:X,Molise!W:W,"*e ordinaria*",Molise!O:O,"*à*")+SUMIFS(Molise!Y:Y,Molise!W:W,"*e ordinaria*",Molise!O:O,"*à*")+SUMIFS(Molise!Z:Z,Molise!W:W,"*e ordinaria*",Molise!O:O,"*à*"))</f>
        <v>0</v>
      </c>
      <c r="E22" s="164">
        <f>(SUMIFS(Molise!X:X,Molise!W:W,"*e ordinaria*",Molise!O:O,"*")+SUMIFS(Molise!Y:Y,Molise!W:W,"*e ordinaria*",Molise!O:O,"*")+SUMIFS(Molise!Z:Z,Molise!W:W,"*e ordinaria*",Molise!O:O,"*"))-(SUMIFS(Molise!X:X,Molise!W:W,"*e ordinaria*",Molise!O:O,"*à*")+SUMIFS(Molise!Y:Y,Molise!W:W,"*e ordinaria*",Molise!O:O,"*à*")+SUMIFS(Molise!Z:Z,Molise!W:W,"*e ordinaria*",Molise!O:O,"*à*"))</f>
        <v>0</v>
      </c>
      <c r="F22" s="165">
        <f>(SUMIFS(Molise!X:X,Molise!W:W,"*",Molise!O:O,"*")+SUMIFS(Molise!Y:Y,Molise!W:W,"*",Molise!O:O,"*")+SUMIFS(Molise!Z:Z,Molise!W:W,"*",Molise!O:O,"*"))-(SUMIFS(Molise!X:X,Molise!W:W,"*",Molise!O:O,"*à*")+SUMIFS(Molise!Y:Y,Molise!W:W,"*",Molise!O:O,"*à*")+SUMIFS(Molise!Z:Z,Molise!W:W,"*",Molise!O:O,"*à*"))-(SUMIFS(Molise!X:X,Molise!W:W,"*e ordinaria*",Molise!O:O,"*")+SUMIFS(Molise!Y:Y,Molise!W:W,"*e ordinaria*",Molise!O:O,"*")+SUMIFS(Molise!Z:Z,Molise!W:W,"*e ordinaria*",Molise!O:O,"*"))-(SUMIFS(Molise!X:X,Molise!W:W,"*e ordinaria*",Molise!O:O,"*à*")+SUMIFS(Molise!Y:Y,Molise!W:W,"*e ordinaria*",Molise!O:O,"*à*")+SUMIFS(Molise!Z:Z,Molise!W:W,"*e ordinaria*",Molise!O:O,"*à*"))</f>
        <v>0</v>
      </c>
      <c r="G22" s="173"/>
      <c r="H22" s="137"/>
    </row>
    <row r="23" spans="1:12" ht="24.95" customHeight="1" x14ac:dyDescent="0.35">
      <c r="A23" s="163" t="s">
        <v>131</v>
      </c>
      <c r="B23" s="164">
        <f t="shared" si="2"/>
        <v>1328824.0900000001</v>
      </c>
      <c r="C23" s="164">
        <f>SUMIFS(Piemonte!X:X,Piemonte!W:W,"*e ordinaria*",Piemonte!O:O,"*à*")+SUMIFS(Piemonte!Y:Y,Piemonte!W:W,"*e ordinaria*",Piemonte!O:O,"*à*")+SUMIFS(Piemonte!Z:Z,Piemonte!W:W,"*e ordinaria*",Piemonte!O:O,"*à*")</f>
        <v>0</v>
      </c>
      <c r="D23" s="164">
        <f>(SUMIFS(Piemonte!X:X,Piemonte!W:W,"*",Piemonte!O:O,"*à*")+SUMIFS(Piemonte!Y:Y,Piemonte!W:W,"*",Piemonte!O:O,"*à*")+SUMIFS(Piemonte!Z:Z,Piemonte!W:W,"*",Piemonte!O:O,"*à*"))-(SUMIFS(Piemonte!X:X,Piemonte!W:W,"*e ordinaria*",Piemonte!O:O,"*à*")+SUMIFS(Piemonte!Y:Y,Piemonte!W:W,"*e ordinaria*",Piemonte!O:O,"*à*")+SUMIFS(Piemonte!Z:Z,Piemonte!W:W,"*e ordinaria*",Piemonte!O:O,"*à*"))</f>
        <v>0</v>
      </c>
      <c r="E23" s="164">
        <f>(SUMIFS(Piemonte!X:X,Piemonte!W:W,"*e ordinaria*",Piemonte!O:O,"*")+SUMIFS(Piemonte!Y:Y,Piemonte!W:W,"*e ordinaria*",Piemonte!O:O,"*")+SUMIFS(Piemonte!Z:Z,Piemonte!W:W,"*e ordinaria*",Piemonte!O:O,"*"))-(SUMIFS(Piemonte!X:X,Piemonte!W:W,"*e ordinaria*",Piemonte!O:O,"*à*")+SUMIFS(Piemonte!Y:Y,Piemonte!W:W,"*e ordinaria*",Piemonte!O:O,"*à*")+SUMIFS(Piemonte!Z:Z,Piemonte!W:W,"*e ordinaria*",Piemonte!O:O,"*à*"))</f>
        <v>0</v>
      </c>
      <c r="F23" s="165">
        <f>(SUMIFS(Piemonte!X:X,Piemonte!W:W,"*",Piemonte!O:O,"*")+SUMIFS(Piemonte!Y:Y,Piemonte!W:W,"*",Piemonte!O:O,"*")+SUMIFS(Piemonte!Z:Z,Piemonte!W:W,"*",Piemonte!O:O,"*"))-(SUMIFS(Piemonte!X:X,Piemonte!W:W,"*",Piemonte!O:O,"*à*")+SUMIFS(Piemonte!Y:Y,Piemonte!W:W,"*",Piemonte!O:O,"*à*")+SUMIFS(Piemonte!Z:Z,Piemonte!W:W,"*",Piemonte!O:O,"*à*"))-(SUMIFS(Piemonte!X:X,Piemonte!W:W,"*e ordinaria*",Piemonte!O:O,"*")+SUMIFS(Piemonte!Y:Y,Piemonte!W:W,"*e ordinaria*",Piemonte!O:O,"*")+SUMIFS(Piemonte!Z:Z,Piemonte!W:W,"*e ordinaria*",Piemonte!O:O,"*"))-(SUMIFS(Piemonte!X:X,Piemonte!W:W,"*e ordinaria*",Piemonte!O:O,"*à*")+SUMIFS(Piemonte!Y:Y,Piemonte!W:W,"*e ordinaria*",Piemonte!O:O,"*à*")+SUMIFS(Piemonte!Z:Z,Piemonte!W:W,"*e ordinaria*",Piemonte!O:O,"*à*"))</f>
        <v>1328824.0900000001</v>
      </c>
      <c r="G23" s="173"/>
      <c r="H23" s="137"/>
      <c r="I23" s="138"/>
      <c r="J23" s="138"/>
      <c r="K23" s="138"/>
      <c r="L23" s="138"/>
    </row>
    <row r="24" spans="1:12" s="138" customFormat="1" ht="24.95" customHeight="1" x14ac:dyDescent="0.35">
      <c r="A24" s="163" t="s">
        <v>132</v>
      </c>
      <c r="B24" s="164">
        <f t="shared" si="2"/>
        <v>0</v>
      </c>
      <c r="C24" s="164">
        <f>SUMIFS(Puglia!X:X,Puglia!W:W,"*e ordinaria*",Puglia!O:O,"*à*")+SUMIFS(Puglia!Y:Y,Puglia!W:W,"*e ordinaria*",Puglia!O:O,"*à*")+SUMIFS(Puglia!Z:Z,Puglia!W:W,"*e ordinaria*",Puglia!O:O,"*à*")</f>
        <v>0</v>
      </c>
      <c r="D24" s="164">
        <f>(SUMIFS(Puglia!X:X,Puglia!W:W,"*",Puglia!O:O,"*à*")+SUMIFS(Puglia!Y:Y,Puglia!W:W,"*",Puglia!O:O,"*à*")+SUMIFS(Puglia!Z:Z,Puglia!W:W,"*",Puglia!O:O,"*à*"))-(SUMIFS(Puglia!X:X,Puglia!W:W,"*e ordinaria*",Puglia!O:O,"*à*")+SUMIFS(Puglia!Y:Y,Puglia!W:W,"*e ordinaria*",Puglia!O:O,"*à*")+SUMIFS(Puglia!Z:Z,Puglia!W:W,"*e ordinaria*",Puglia!O:O,"*à*"))</f>
        <v>0</v>
      </c>
      <c r="E24" s="164">
        <f>(SUMIFS(Puglia!X:X,Puglia!W:W,"*e ordinaria*",Puglia!O:O,"*")+SUMIFS(Puglia!Y:Y,Puglia!W:W,"*e ordinaria*",Puglia!O:O,"*")+SUMIFS(Puglia!Z:Z,Puglia!W:W,"*e ordinaria*",Puglia!O:O,"*"))-(SUMIFS(Puglia!X:X,Puglia!W:W,"*e ordinaria*",Puglia!O:O,"*à*")+SUMIFS(Puglia!Y:Y,Puglia!W:W,"*e ordinaria*",Puglia!O:O,"*à*")+SUMIFS(Puglia!Z:Z,Puglia!W:W,"*e ordinaria*",Puglia!O:O,"*à*"))</f>
        <v>0</v>
      </c>
      <c r="F24" s="165">
        <f>(SUMIFS(Puglia!X:X,Puglia!W:W,"*",Puglia!O:O,"*")+SUMIFS(Puglia!Y:Y,Puglia!W:W,"*",Puglia!O:O,"*")+SUMIFS(Puglia!Z:Z,Puglia!W:W,"*",Puglia!O:O,"*"))-(SUMIFS(Puglia!X:X,Puglia!W:W,"*",Puglia!O:O,"*à*")+SUMIFS(Puglia!Y:Y,Puglia!W:W,"*",Puglia!O:O,"*à*")+SUMIFS(Puglia!Z:Z,Puglia!W:W,"*",Puglia!O:O,"*à*"))-(SUMIFS(Puglia!X:X,Puglia!W:W,"*e ordinaria*",Puglia!O:O,"*")+SUMIFS(Puglia!Y:Y,Puglia!W:W,"*e ordinaria*",Puglia!O:O,"*")+SUMIFS(Puglia!Z:Z,Puglia!W:W,"*e ordinaria*",Puglia!O:O,"*"))-(SUMIFS(Puglia!X:X,Puglia!W:W,"*e ordinaria*",Puglia!O:O,"*à*")+SUMIFS(Puglia!Y:Y,Puglia!W:W,"*e ordinaria*",Puglia!O:O,"*à*")+SUMIFS(Puglia!Z:Z,Puglia!W:W,"*e ordinaria*",Puglia!O:O,"*à*"))</f>
        <v>0</v>
      </c>
      <c r="G24" s="173"/>
      <c r="H24" s="137"/>
      <c r="I24" s="131"/>
      <c r="J24" s="131"/>
      <c r="K24" s="131"/>
      <c r="L24" s="131"/>
    </row>
    <row r="25" spans="1:12" ht="24.95" customHeight="1" x14ac:dyDescent="0.35">
      <c r="A25" s="163" t="s">
        <v>133</v>
      </c>
      <c r="B25" s="164">
        <f t="shared" si="2"/>
        <v>0</v>
      </c>
      <c r="C25" s="164">
        <f>SUMIFS(Sardegna!X:X,Sardegna!W:W,"*e ordinaria*",Sardegna!O:O,"*à*")+SUMIFS(Sardegna!Y:Y,Sardegna!W:W,"*e ordinaria*",Sardegna!O:O,"*à*")+SUMIFS(Sardegna!Z:Z,Sardegna!W:W,"*e ordinaria*",Sardegna!O:O,"*à*")</f>
        <v>0</v>
      </c>
      <c r="D25" s="164">
        <f>(SUMIFS(Sardegna!X:X,Sardegna!W:W,"*",Sardegna!O:O,"*à*")+SUMIFS(Sardegna!Y:Y,Sardegna!W:W,"*",Sardegna!O:O,"*à*")+SUMIFS(Sardegna!Z:Z,Sardegna!W:W,"*",Sardegna!O:O,"*à*"))-(SUMIFS(Sardegna!X:X,Sardegna!W:W,"*e ordinaria*",Sardegna!O:O,"*à*")+SUMIFS(Sardegna!Y:Y,Sardegna!W:W,"*e ordinaria*",Sardegna!O:O,"*à*")+SUMIFS(Sardegna!Z:Z,Sardegna!W:W,"*e ordinaria*",Sardegna!O:O,"*à*"))</f>
        <v>0</v>
      </c>
      <c r="E25" s="164">
        <f>(SUMIFS(Sardegna!X:X,Sardegna!W:W,"*e ordinaria*",Sardegna!O:O,"*")+SUMIFS(Sardegna!Y:Y,Sardegna!W:W,"*e ordinaria*",Sardegna!O:O,"*")+SUMIFS(Sardegna!Z:Z,Sardegna!W:W,"*e ordinaria*",Sardegna!O:O,"*"))-(SUMIFS(Sardegna!X:X,Sardegna!W:W,"*e ordinaria*",Sardegna!O:O,"*à*")+SUMIFS(Sardegna!Y:Y,Sardegna!W:W,"*e ordinaria*",Sardegna!O:O,"*à*")+SUMIFS(Sardegna!Z:Z,Sardegna!W:W,"*e ordinaria*",Sardegna!O:O,"*à*"))</f>
        <v>0</v>
      </c>
      <c r="F25" s="165">
        <f>(SUMIFS(Sardegna!X:X,Sardegna!W:W,"*",Sardegna!O:O,"*")+SUMIFS(Sardegna!Y:Y,Sardegna!W:W,"*",Sardegna!O:O,"*")+SUMIFS(Sardegna!Z:Z,Sardegna!W:W,"*",Sardegna!O:O,"*"))-(SUMIFS(Sardegna!X:X,Sardegna!W:W,"*",Sardegna!O:O,"*à*")+SUMIFS(Sardegna!Y:Y,Sardegna!W:W,"*",Sardegna!O:O,"*à*")+SUMIFS(Sardegna!Z:Z,Sardegna!W:W,"*",Sardegna!O:O,"*à*"))-(SUMIFS(Sardegna!X:X,Sardegna!W:W,"*e ordinaria*",Sardegna!O:O,"*")+SUMIFS(Sardegna!Y:Y,Sardegna!W:W,"*e ordinaria*",Sardegna!O:O,"*")+SUMIFS(Sardegna!Z:Z,Sardegna!W:W,"*e ordinaria*",Sardegna!O:O,"*"))-(SUMIFS(Sardegna!X:X,Sardegna!W:W,"*e ordinaria*",Sardegna!O:O,"*à*")+SUMIFS(Sardegna!Y:Y,Sardegna!W:W,"*e ordinaria*",Sardegna!O:O,"*à*")+SUMIFS(Sardegna!Z:Z,Sardegna!W:W,"*e ordinaria*",Sardegna!O:O,"*à*"))</f>
        <v>0</v>
      </c>
      <c r="G25" s="173"/>
      <c r="H25" s="137"/>
    </row>
    <row r="26" spans="1:12" ht="24.95" customHeight="1" x14ac:dyDescent="0.35">
      <c r="A26" s="163" t="s">
        <v>134</v>
      </c>
      <c r="B26" s="164">
        <f t="shared" si="2"/>
        <v>3224800</v>
      </c>
      <c r="C26" s="164">
        <f>SUMIFS(Sicilia!X:X,Sicilia!W:W,"*e ordinaria*",Sicilia!O:O,"*à*")+SUMIFS(Sicilia!Y:Y,Sicilia!W:W,"*e ordinaria*",Sicilia!O:O,"*à*")+SUMIFS(Sicilia!Z:Z,Sicilia!W:W,"*e ordinaria*",Sicilia!O:O,"*à*")</f>
        <v>0</v>
      </c>
      <c r="D26" s="164">
        <f>(SUMIFS(Sicilia!X:X,Sicilia!W:W,"*",Sicilia!O:O,"*à*")+SUMIFS(Sicilia!Y:Y,Sicilia!W:W,"*",Sicilia!O:O,"*à*")+SUMIFS(Sicilia!Z:Z,Sicilia!W:W,"*",Sicilia!O:O,"*à*"))-(SUMIFS(Sicilia!X:X,Sicilia!W:W,"*e ordinaria*",Sicilia!O:O,"*à*")+SUMIFS(Sicilia!Y:Y,Sicilia!W:W,"*e ordinaria*",Sicilia!O:O,"*à*")+SUMIFS(Sicilia!Z:Z,Sicilia!W:W,"*e ordinaria*",Sicilia!O:O,"*à*"))</f>
        <v>0</v>
      </c>
      <c r="E26" s="164">
        <f>(SUMIFS(Sicilia!X:X,Sicilia!W:W,"*e ordinaria*",Sicilia!O:O,"*")+SUMIFS(Sicilia!Y:Y,Sicilia!W:W,"*e ordinaria*",Sicilia!O:O,"*")+SUMIFS(Sicilia!Z:Z,Sicilia!W:W,"*e ordinaria*",Sicilia!O:O,"*"))-(SUMIFS(Sicilia!X:X,Sicilia!W:W,"*e ordinaria*",Sicilia!O:O,"*à*")+SUMIFS(Sicilia!Y:Y,Sicilia!W:W,"*e ordinaria*",Sicilia!O:O,"*à*")+SUMIFS(Sicilia!Z:Z,Sicilia!W:W,"*e ordinaria*",Sicilia!O:O,"*à*"))</f>
        <v>0</v>
      </c>
      <c r="F26" s="165">
        <f>(SUMIFS(Sicilia!X:X,Sicilia!W:W,"*",Sicilia!O:O,"*")+SUMIFS(Sicilia!Y:Y,Sicilia!W:W,"*",Sicilia!O:O,"*")+SUMIFS(Sicilia!Z:Z,Sicilia!W:W,"*",Sicilia!O:O,"*"))-(SUMIFS(Sicilia!X:X,Sicilia!W:W,"*",Sicilia!O:O,"*à*")+SUMIFS(Sicilia!Y:Y,Sicilia!W:W,"*",Sicilia!O:O,"*à*")+SUMIFS(Sicilia!Z:Z,Sicilia!W:W,"*",Sicilia!O:O,"*à*"))-(SUMIFS(Sicilia!X:X,Sicilia!W:W,"*e ordinaria*",Sicilia!O:O,"*")+SUMIFS(Sicilia!Y:Y,Sicilia!W:W,"*e ordinaria*",Sicilia!O:O,"*")+SUMIFS(Sicilia!Z:Z,Sicilia!W:W,"*e ordinaria*",Sicilia!O:O,"*"))-(SUMIFS(Sicilia!X:X,Sicilia!W:W,"*e ordinaria*",Sicilia!O:O,"*à*")+SUMIFS(Sicilia!Y:Y,Sicilia!W:W,"*e ordinaria*",Sicilia!O:O,"*à*")+SUMIFS(Sicilia!Z:Z,Sicilia!W:W,"*e ordinaria*",Sicilia!O:O,"*à*"))</f>
        <v>3224800</v>
      </c>
      <c r="G26" s="173"/>
      <c r="H26" s="137"/>
    </row>
    <row r="27" spans="1:12" ht="24.95" customHeight="1" x14ac:dyDescent="0.35">
      <c r="A27" s="163" t="s">
        <v>135</v>
      </c>
      <c r="B27" s="164">
        <f t="shared" si="2"/>
        <v>0</v>
      </c>
      <c r="C27" s="164">
        <f>SUMIFS(Toscana!X:X,Toscana!W:W,"*e ordinaria*",Toscana!O:O,"*à*")+SUMIFS(Toscana!Y:Y,Toscana!W:W,"*e ordinaria*",Toscana!O:O,"*à*")+SUMIFS(Toscana!Z:Z,Toscana!W:W,"*e ordinaria*",Toscana!O:O,"*à*")</f>
        <v>0</v>
      </c>
      <c r="D27" s="164">
        <f>(SUMIFS(Toscana!X:X,Toscana!W:W,"*",Toscana!O:O,"*à*")+SUMIFS(Toscana!Y:Y,Toscana!W:W,"*",Toscana!O:O,"*à*")+SUMIFS(Toscana!Z:Z,Toscana!W:W,"*",Toscana!O:O,"*à*"))-(SUMIFS(Toscana!X:X,Toscana!W:W,"*e ordinaria*",Toscana!O:O,"*à*")+SUMIFS(Toscana!Y:Y,Toscana!W:W,"*e ordinaria*",Toscana!O:O,"*à*")+SUMIFS(Toscana!Z:Z,Toscana!W:W,"*e ordinaria*",Toscana!O:O,"*à*"))</f>
        <v>0</v>
      </c>
      <c r="E27" s="164">
        <f>(SUMIFS(Toscana!X:X,Toscana!W:W,"*e ordinaria*",Toscana!O:O,"*")+SUMIFS(Toscana!Y:Y,Toscana!W:W,"*e ordinaria*",Toscana!O:O,"*")+SUMIFS(Toscana!Z:Z,Toscana!W:W,"*e ordinaria*",Toscana!O:O,"*"))-(SUMIFS(Toscana!X:X,Toscana!W:W,"*e ordinaria*",Toscana!O:O,"*à*")+SUMIFS(Toscana!Y:Y,Toscana!W:W,"*e ordinaria*",Toscana!O:O,"*à*")+SUMIFS(Toscana!Z:Z,Toscana!W:W,"*e ordinaria*",Toscana!O:O,"*à*"))</f>
        <v>0</v>
      </c>
      <c r="F27" s="165">
        <f>(SUMIFS(Toscana!X:X,Toscana!W:W,"*",Toscana!O:O,"*")+SUMIFS(Toscana!Y:Y,Toscana!W:W,"*",Toscana!O:O,"*")+SUMIFS(Toscana!Z:Z,Toscana!W:W,"*",Toscana!O:O,"*"))-(SUMIFS(Toscana!X:X,Toscana!W:W,"*",Toscana!O:O,"*à*")+SUMIFS(Toscana!Y:Y,Toscana!W:W,"*",Toscana!O:O,"*à*")+SUMIFS(Toscana!Z:Z,Toscana!W:W,"*",Toscana!O:O,"*à*"))-(SUMIFS(Toscana!X:X,Toscana!W:W,"*e ordinaria*",Toscana!O:O,"*")+SUMIFS(Toscana!Y:Y,Toscana!W:W,"*e ordinaria*",Toscana!O:O,"*")+SUMIFS(Toscana!Z:Z,Toscana!W:W,"*e ordinaria*",Toscana!O:O,"*"))-(SUMIFS(Toscana!X:X,Toscana!W:W,"*e ordinaria*",Toscana!O:O,"*à*")+SUMIFS(Toscana!Y:Y,Toscana!W:W,"*e ordinaria*",Toscana!O:O,"*à*")+SUMIFS(Toscana!Z:Z,Toscana!W:W,"*e ordinaria*",Toscana!O:O,"*à*"))</f>
        <v>0</v>
      </c>
      <c r="G27" s="173"/>
      <c r="H27" s="137"/>
    </row>
    <row r="28" spans="1:12" ht="24.95" customHeight="1" x14ac:dyDescent="0.35">
      <c r="A28" s="163" t="s">
        <v>136</v>
      </c>
      <c r="B28" s="164">
        <f t="shared" si="2"/>
        <v>0</v>
      </c>
      <c r="C28" s="164">
        <f>SUMIFS(Trento!X:X,Trento!W:W,"*e ordinaria*",Trento!O:O,"*à*")+SUMIFS(Trento!Y:Y,Trento!W:W,"*e ordinaria*",Trento!O:O,"*à*")+SUMIFS(Trento!Z:Z,Trento!W:W,"*e ordinaria*",Trento!O:O,"*à*")</f>
        <v>0</v>
      </c>
      <c r="D28" s="164">
        <f>(SUMIFS(Trento!X:X,Trento!W:W,"*",Trento!O:O,"*à*")+SUMIFS(Trento!Y:Y,Trento!W:W,"*",Trento!O:O,"*à*")+SUMIFS(Trento!Z:Z,Trento!W:W,"*",Trento!O:O,"*à*"))-(SUMIFS(Trento!X:X,Trento!W:W,"*e ordinaria*",Trento!O:O,"*à*")+SUMIFS(Trento!Y:Y,Trento!W:W,"*e ordinaria*",Trento!O:O,"*à*")+SUMIFS(Trento!Z:Z,Trento!W:W,"*e ordinaria*",Trento!O:O,"*à*"))</f>
        <v>0</v>
      </c>
      <c r="E28" s="164">
        <f>(SUMIFS(Trento!X:X,Trento!W:W,"*e ordinaria*",Trento!O:O,"*")+SUMIFS(Trento!Y:Y,Trento!W:W,"*e ordinaria*",Trento!O:O,"*")+SUMIFS(Trento!Z:Z,Trento!W:W,"*e ordinaria*",Trento!O:O,"*"))-(SUMIFS(Trento!X:X,Trento!W:W,"*e ordinaria*",Trento!O:O,"*à*")+SUMIFS(Trento!Y:Y,Trento!W:W,"*e ordinaria*",Trento!O:O,"*à*")+SUMIFS(Trento!Z:Z,Trento!W:W,"*e ordinaria*",Trento!O:O,"*à*"))</f>
        <v>0</v>
      </c>
      <c r="F28" s="165">
        <f>(SUMIFS(Trento!X:X,Trento!W:W,"*",Trento!O:O,"*")+SUMIFS(Trento!Y:Y,Trento!W:W,"*",Trento!O:O,"*")+SUMIFS(Trento!Z:Z,Trento!W:W,"*",Trento!O:O,"*"))-(SUMIFS(Trento!X:X,Trento!W:W,"*",Trento!O:O,"*à*")+SUMIFS(Trento!Y:Y,Trento!W:W,"*",Trento!O:O,"*à*")+SUMIFS(Trento!Z:Z,Trento!W:W,"*",Trento!O:O,"*à*"))-(SUMIFS(Trento!X:X,Trento!W:W,"*e ordinaria*",Trento!O:O,"*")+SUMIFS(Trento!Y:Y,Trento!W:W,"*e ordinaria*",Trento!O:O,"*")+SUMIFS(Trento!Z:Z,Trento!W:W,"*e ordinaria*",Trento!O:O,"*"))-(SUMIFS(Trento!X:X,Trento!W:W,"*e ordinaria*",Trento!O:O,"*à*")+SUMIFS(Trento!Y:Y,Trento!W:W,"*e ordinaria*",Trento!O:O,"*à*")+SUMIFS(Trento!Z:Z,Trento!W:W,"*e ordinaria*",Trento!O:O,"*à*"))</f>
        <v>0</v>
      </c>
      <c r="G28" s="173"/>
      <c r="H28" s="137"/>
    </row>
    <row r="29" spans="1:12" ht="24.95" customHeight="1" x14ac:dyDescent="0.35">
      <c r="A29" s="163" t="s">
        <v>137</v>
      </c>
      <c r="B29" s="164">
        <f t="shared" si="2"/>
        <v>0</v>
      </c>
      <c r="C29" s="164">
        <f>SUMIFS(Umbria!X:X,Umbria!W:W,"*e ordinaria*",Umbria!O:O,"*à*")+SUMIFS(Umbria!Y:Y,Umbria!W:W,"*e ordinaria*",Umbria!O:O,"*à*")+SUMIFS(Umbria!Z:Z,Umbria!W:W,"*e ordinaria*",Umbria!O:O,"*à*")</f>
        <v>0</v>
      </c>
      <c r="D29" s="164">
        <f>(SUMIFS(Umbria!X:X,Umbria!W:W,"*",Umbria!O:O,"*à*")+SUMIFS(Umbria!Y:Y,Umbria!W:W,"*",Umbria!O:O,"*à*")+SUMIFS(Umbria!Z:Z,Umbria!W:W,"*",Umbria!O:O,"*à*"))-(SUMIFS(Umbria!X:X,Umbria!W:W,"*e ordinaria*",Umbria!O:O,"*à*")+SUMIFS(Umbria!Y:Y,Umbria!W:W,"*e ordinaria*",Umbria!O:O,"*à*")+SUMIFS(Umbria!Z:Z,Umbria!W:W,"*e ordinaria*",Umbria!O:O,"*à*"))</f>
        <v>0</v>
      </c>
      <c r="E29" s="164">
        <f>(SUMIFS(Umbria!X:X,Umbria!W:W,"*e ordinaria*",Umbria!O:O,"*")+SUMIFS(Umbria!Y:Y,Umbria!W:W,"*e ordinaria*",Umbria!O:O,"*")+SUMIFS(Umbria!Z:Z,Umbria!W:W,"*e ordinaria*",Umbria!O:O,"*"))-(SUMIFS(Umbria!X:X,Umbria!W:W,"*e ordinaria*",Umbria!O:O,"*à*")+SUMIFS(Umbria!Y:Y,Umbria!W:W,"*e ordinaria*",Umbria!O:O,"*à*")+SUMIFS(Umbria!Z:Z,Umbria!W:W,"*e ordinaria*",Umbria!O:O,"*à*"))</f>
        <v>0</v>
      </c>
      <c r="F29" s="165">
        <f>(SUMIFS(Umbria!X:X,Umbria!W:W,"*",Umbria!O:O,"*")+SUMIFS(Umbria!Y:Y,Umbria!W:W,"*",Umbria!O:O,"*")+SUMIFS(Umbria!Z:Z,Umbria!W:W,"*",Umbria!O:O,"*"))-(SUMIFS(Umbria!X:X,Umbria!W:W,"*",Umbria!O:O,"*à*")+SUMIFS(Umbria!Y:Y,Umbria!W:W,"*",Umbria!O:O,"*à*")+SUMIFS(Umbria!Z:Z,Umbria!W:W,"*",Umbria!O:O,"*à*"))-(SUMIFS(Umbria!X:X,Umbria!W:W,"*e ordinaria*",Umbria!O:O,"*")+SUMIFS(Umbria!Y:Y,Umbria!W:W,"*e ordinaria*",Umbria!O:O,"*")+SUMIFS(Umbria!Z:Z,Umbria!W:W,"*e ordinaria*",Umbria!O:O,"*"))-(SUMIFS(Umbria!X:X,Umbria!W:W,"*e ordinaria*",Umbria!O:O,"*à*")+SUMIFS(Umbria!Y:Y,Umbria!W:W,"*e ordinaria*",Umbria!O:O,"*à*")+SUMIFS(Umbria!Z:Z,Umbria!W:W,"*e ordinaria*",Umbria!O:O,"*à*"))</f>
        <v>0</v>
      </c>
      <c r="G29" s="173"/>
      <c r="H29" s="137"/>
    </row>
    <row r="30" spans="1:12" ht="24.95" customHeight="1" x14ac:dyDescent="0.35">
      <c r="A30" s="163" t="s">
        <v>139</v>
      </c>
      <c r="B30" s="164">
        <f t="shared" si="2"/>
        <v>0</v>
      </c>
      <c r="C30" s="164">
        <f>SUMIFS(Valdaosta!X:X,Valdaosta!W:W,"*e ordinaria*",Valdaosta!O:O,"*à*")+SUMIFS(Valdaosta!Y:Y,Valdaosta!W:W,"*e ordinaria*",Valdaosta!O:O,"*à*")+SUMIFS(Valdaosta!Z:Z,Valdaosta!W:W,"*e ordinaria*",Valdaosta!O:O,"*à*")</f>
        <v>0</v>
      </c>
      <c r="D30" s="164">
        <f>(SUMIFS(Valdaosta!X:X,Valdaosta!W:W,"*",Valdaosta!O:O,"*à*")+SUMIFS(Valdaosta!Y:Y,Valdaosta!W:W,"*",Valdaosta!O:O,"*à*")+SUMIFS(Valdaosta!Z:Z,Valdaosta!W:W,"*",Valdaosta!O:O,"*à*"))-(SUMIFS(Valdaosta!X:X,Valdaosta!W:W,"*e ordinaria*",Valdaosta!O:O,"*à*")+SUMIFS(Valdaosta!Y:Y,Valdaosta!W:W,"*e ordinaria*",Valdaosta!O:O,"*à*")+SUMIFS(Valdaosta!Z:Z,Valdaosta!W:W,"*e ordinaria*",Valdaosta!O:O,"*à*"))</f>
        <v>0</v>
      </c>
      <c r="E30" s="164">
        <f>(SUMIFS(Valdaosta!X:X,Valdaosta!W:W,"*e ordinaria*",Valdaosta!O:O,"*")+SUMIFS(Valdaosta!Y:Y,Valdaosta!W:W,"*e ordinaria*",Valdaosta!O:O,"*")+SUMIFS(Valdaosta!Z:Z,Valdaosta!W:W,"*e ordinaria*",Valdaosta!O:O,"*"))-(SUMIFS(Valdaosta!X:X,Valdaosta!W:W,"*e ordinaria*",Valdaosta!O:O,"*à*")+SUMIFS(Valdaosta!Y:Y,Valdaosta!W:W,"*e ordinaria*",Valdaosta!O:O,"*à*")+SUMIFS(Valdaosta!Z:Z,Valdaosta!W:W,"*e ordinaria*",Valdaosta!O:O,"*à*"))</f>
        <v>0</v>
      </c>
      <c r="F30" s="165">
        <f>(SUMIFS(Valdaosta!X:X,Valdaosta!W:W,"*",Valdaosta!O:O,"*")+SUMIFS(Valdaosta!Y:Y,Valdaosta!W:W,"*",Valdaosta!O:O,"*")+SUMIFS(Valdaosta!Z:Z,Valdaosta!W:W,"*",Valdaosta!O:O,"*"))-(SUMIFS(Valdaosta!X:X,Valdaosta!W:W,"*",Valdaosta!O:O,"*à*")+SUMIFS(Valdaosta!Y:Y,Valdaosta!W:W,"*",Valdaosta!O:O,"*à*")+SUMIFS(Valdaosta!Z:Z,Valdaosta!W:W,"*",Valdaosta!O:O,"*à*"))-(SUMIFS(Valdaosta!X:X,Valdaosta!W:W,"*e ordinaria*",Valdaosta!O:O,"*")+SUMIFS(Valdaosta!Y:Y,Valdaosta!W:W,"*e ordinaria*",Valdaosta!O:O,"*")+SUMIFS(Valdaosta!Z:Z,Valdaosta!W:W,"*e ordinaria*",Valdaosta!O:O,"*"))-(SUMIFS(Valdaosta!X:X,Valdaosta!W:W,"*e ordinaria*",Valdaosta!O:O,"*à*")+SUMIFS(Valdaosta!Y:Y,Valdaosta!W:W,"*e ordinaria*",Valdaosta!O:O,"*à*")+SUMIFS(Valdaosta!Z:Z,Valdaosta!W:W,"*e ordinaria*",Valdaosta!O:O,"*à*"))</f>
        <v>0</v>
      </c>
      <c r="G30" s="173"/>
    </row>
    <row r="31" spans="1:12" ht="24.95" customHeight="1" x14ac:dyDescent="0.35">
      <c r="A31" s="163" t="s">
        <v>138</v>
      </c>
      <c r="B31" s="164">
        <f t="shared" si="2"/>
        <v>6521400</v>
      </c>
      <c r="C31" s="164">
        <f>SUMIFS(Veneto!X:X,Veneto!W:W,"*e ordinaria*",Veneto!O:O,"*à*")+SUMIFS(Veneto!Y:Y,Veneto!W:W,"*e ordinaria*",Veneto!O:O,"*à*")+SUMIFS(Veneto!Z:Z,Veneto!W:W,"*e ordinaria*",Veneto!O:O,"*à*")</f>
        <v>0</v>
      </c>
      <c r="D31" s="164">
        <f>(SUMIFS(Veneto!X:X,Veneto!W:W,"*",Veneto!O:O,"*à*")+SUMIFS(Veneto!Y:Y,Veneto!W:W,"*",Veneto!O:O,"*à*")+SUMIFS(Veneto!Z:Z,Veneto!W:W,"*",Veneto!O:O,"*à*"))-(SUMIFS(Veneto!X:X,Veneto!W:W,"*e ordinaria*",Veneto!O:O,"*à*")+SUMIFS(Veneto!Y:Y,Veneto!W:W,"*e ordinaria*",Veneto!O:O,"*à*")+SUMIFS(Veneto!Z:Z,Veneto!W:W,"*e ordinaria*",Veneto!O:O,"*à*"))</f>
        <v>0</v>
      </c>
      <c r="E31" s="164">
        <f>(SUMIFS(Veneto!X:X,Veneto!W:W,"*e ordinaria*",Veneto!O:O,"*")+SUMIFS(Veneto!Y:Y,Veneto!W:W,"*e ordinaria*",Veneto!O:O,"*")+SUMIFS(Veneto!Z:Z,Veneto!W:W,"*e ordinaria*",Veneto!O:O,"*"))-(SUMIFS(Veneto!X:X,Veneto!W:W,"*e ordinaria*",Veneto!O:O,"*à*")+SUMIFS(Veneto!Y:Y,Veneto!W:W,"*e ordinaria*",Veneto!O:O,"*à*")+SUMIFS(Veneto!Z:Z,Veneto!W:W,"*e ordinaria*",Veneto!O:O,"*à*"))</f>
        <v>0</v>
      </c>
      <c r="F31" s="165">
        <f>(SUMIFS(Veneto!X:X,Veneto!W:W,"*",Veneto!O:O,"*")+SUMIFS(Veneto!Y:Y,Veneto!W:W,"*",Veneto!O:O,"*")+SUMIFS(Veneto!Z:Z,Veneto!W:W,"*",Veneto!O:O,"*"))-(SUMIFS(Veneto!X:X,Veneto!W:W,"*",Veneto!O:O,"*à*")+SUMIFS(Veneto!Y:Y,Veneto!W:W,"*",Veneto!O:O,"*à*")+SUMIFS(Veneto!Z:Z,Veneto!W:W,"*",Veneto!O:O,"*à*"))-(SUMIFS(Veneto!X:X,Veneto!W:W,"*e ordinaria*",Veneto!O:O,"*")+SUMIFS(Veneto!Y:Y,Veneto!W:W,"*e ordinaria*",Veneto!O:O,"*")+SUMIFS(Veneto!Z:Z,Veneto!W:W,"*e ordinaria*",Veneto!O:O,"*"))-(SUMIFS(Veneto!X:X,Veneto!W:W,"*e ordinaria*",Veneto!O:O,"*à*")+SUMIFS(Veneto!Y:Y,Veneto!W:W,"*e ordinaria*",Veneto!O:O,"*à*")+SUMIFS(Veneto!Z:Z,Veneto!W:W,"*e ordinaria*",Veneto!O:O,"*à*"))</f>
        <v>6521400</v>
      </c>
      <c r="G31" s="173"/>
      <c r="H31" s="137"/>
    </row>
    <row r="32" spans="1:12" ht="24.95" customHeight="1" thickBot="1" x14ac:dyDescent="0.4">
      <c r="A32" s="166" t="s">
        <v>140</v>
      </c>
      <c r="B32" s="167">
        <f t="shared" si="2"/>
        <v>0</v>
      </c>
      <c r="C32" s="167">
        <f>SUMIFS(Dir_centrali!X:X,Dir_centrali!W:W,"*e ordinaria*",Dir_centrali!O:O,"*à*")+SUMIFS(Dir_centrali!Y:Y,Dir_centrali!W:W,"*e ordinaria*",Dir_centrali!O:O,"*à*")+SUMIFS(Dir_centrali!Z:Z,Dir_centrali!W:W,"*e ordinaria*",Dir_centrali!O:O,"*à*")</f>
        <v>0</v>
      </c>
      <c r="D32" s="167">
        <f>(SUMIFS(Dir_centrali!X:X,Dir_centrali!W:W,"*",Dir_centrali!O:O,"*à*")+SUMIFS(Dir_centrali!Y:Y,Dir_centrali!W:W,"*",Dir_centrali!O:O,"*à*")+SUMIFS(Dir_centrali!Z:Z,Dir_centrali!W:W,"*",Dir_centrali!O:O,"*à*"))-(SUMIFS(Dir_centrali!X:X,Dir_centrali!W:W,"*e ordinaria*",Dir_centrali!O:O,"*à*")+SUMIFS(Dir_centrali!Y:Y,Dir_centrali!W:W,"*e ordinaria*",Dir_centrali!O:O,"*à*")+SUMIFS(Dir_centrali!Z:Z,Dir_centrali!W:W,"*e ordinaria*",Dir_centrali!O:O,"*à*"))</f>
        <v>0</v>
      </c>
      <c r="E32" s="167">
        <f>(SUMIFS(Dir_centrali!X:X,Dir_centrali!W:W,"*e ordinaria*",Dir_centrali!O:O,"*")+SUMIFS(Dir_centrali!Y:Y,Dir_centrali!W:W,"*e ordinaria*",Dir_centrali!O:O,"*")+SUMIFS(Dir_centrali!Z:Z,Dir_centrali!W:W,"*e ordinaria*",Dir_centrali!O:O,"*"))-(SUMIFS(Dir_centrali!X:X,Dir_centrali!W:W,"*e ordinaria*",Dir_centrali!O:O,"*à*")+SUMIFS(Dir_centrali!Y:Y,Dir_centrali!W:W,"*e ordinaria*",Dir_centrali!O:O,"*à*")+SUMIFS(Dir_centrali!Z:Z,Dir_centrali!W:W,"*e ordinaria*",Dir_centrali!O:O,"*à*"))</f>
        <v>0</v>
      </c>
      <c r="F32" s="168">
        <f>(SUMIFS(Dir_centrali!X:X,Dir_centrali!W:W,"*",Dir_centrali!O:O,"*")+SUMIFS(Dir_centrali!Y:Y,Dir_centrali!W:W,"*",Dir_centrali!O:O,"*")+SUMIFS(Dir_centrali!Z:Z,Dir_centrali!W:W,"*",Dir_centrali!O:O,"*"))-(SUMIFS(Dir_centrali!X:X,Dir_centrali!W:W,"*",Dir_centrali!O:O,"*à*")+SUMIFS(Dir_centrali!Y:Y,Dir_centrali!W:W,"*",Dir_centrali!O:O,"*à*")+SUMIFS(Dir_centrali!Z:Z,Dir_centrali!W:W,"*",Dir_centrali!O:O,"*à*"))-(SUMIFS(Dir_centrali!X:X,Dir_centrali!W:W,"*e ordinaria*",Dir_centrali!O:O,"*")+SUMIFS(Dir_centrali!Y:Y,Dir_centrali!W:W,"*e ordinaria*",Dir_centrali!O:O,"*")+SUMIFS(Dir_centrali!Z:Z,Dir_centrali!W:W,"*e ordinaria*",Dir_centrali!O:O,"*"))-(SUMIFS(Dir_centrali!X:X,Dir_centrali!W:W,"*e ordinaria*",Dir_centrali!O:O,"*à*")+SUMIFS(Dir_centrali!Y:Y,Dir_centrali!W:W,"*e ordinaria*",Dir_centrali!O:O,"*à*")+SUMIFS(Dir_centrali!Z:Z,Dir_centrali!W:W,"*e ordinaria*",Dir_centrali!O:O,"*à*"))</f>
        <v>0</v>
      </c>
      <c r="G32" s="173"/>
      <c r="H32" s="137"/>
    </row>
    <row r="33" spans="1:8" ht="16.5" customHeight="1" thickBot="1" x14ac:dyDescent="0.35">
      <c r="A33" s="169"/>
      <c r="B33" s="170"/>
      <c r="C33" s="170"/>
      <c r="D33" s="170"/>
      <c r="E33" s="170"/>
      <c r="F33" s="170"/>
      <c r="H33" s="137"/>
    </row>
    <row r="34" spans="1:8" x14ac:dyDescent="0.3">
      <c r="A34" s="171" t="s">
        <v>141</v>
      </c>
      <c r="B34" s="195">
        <f>SUM(B11:B32)</f>
        <v>22409191.359999999</v>
      </c>
      <c r="C34" s="195">
        <f t="shared" ref="C34:F34" si="3">SUM(C11:C32)</f>
        <v>0</v>
      </c>
      <c r="D34" s="195">
        <f t="shared" si="3"/>
        <v>1940388.96</v>
      </c>
      <c r="E34" s="195">
        <f t="shared" si="3"/>
        <v>0</v>
      </c>
      <c r="F34" s="196">
        <f t="shared" si="3"/>
        <v>20468802.399999999</v>
      </c>
      <c r="H34" s="137"/>
    </row>
    <row r="35" spans="1:8" x14ac:dyDescent="0.3">
      <c r="B35" s="141"/>
      <c r="C35" s="141"/>
      <c r="D35" s="141"/>
      <c r="E35" s="141"/>
      <c r="F35" s="141"/>
    </row>
    <row r="36" spans="1:8" x14ac:dyDescent="0.2">
      <c r="A36" s="175" t="s">
        <v>286</v>
      </c>
      <c r="B36" s="143">
        <f>+'Altre titolarità'!C28</f>
        <v>20468802.399999999</v>
      </c>
      <c r="C36" s="141"/>
      <c r="D36" s="141"/>
      <c r="E36" s="141"/>
      <c r="F36" s="141"/>
    </row>
    <row r="37" spans="1:8" ht="24" customHeight="1" x14ac:dyDescent="0.2">
      <c r="A37" s="175" t="s">
        <v>287</v>
      </c>
      <c r="B37" s="143">
        <f>+'Proprietà AdE'!C28</f>
        <v>1940388.96</v>
      </c>
      <c r="C37" s="141"/>
      <c r="D37" s="141"/>
      <c r="E37" s="141"/>
      <c r="F37" s="141"/>
    </row>
    <row r="38" spans="1:8" x14ac:dyDescent="0.3">
      <c r="B38" s="174"/>
      <c r="C38" s="141"/>
      <c r="D38" s="141"/>
      <c r="E38" s="141"/>
      <c r="F38" s="141"/>
    </row>
    <row r="39" spans="1:8" x14ac:dyDescent="0.3">
      <c r="A39" s="142" t="s">
        <v>284</v>
      </c>
      <c r="B39" s="143" t="str">
        <f>IF(B34=B36+B37,"OK",B36+B37)</f>
        <v>OK</v>
      </c>
      <c r="C39" s="141"/>
      <c r="D39" s="176"/>
      <c r="E39" s="177"/>
      <c r="F39" s="178"/>
    </row>
    <row r="40" spans="1:8" ht="18.75" customHeight="1" x14ac:dyDescent="0.2">
      <c r="A40" s="179"/>
      <c r="D40" s="180"/>
      <c r="E40" s="180"/>
      <c r="F40" s="180"/>
    </row>
    <row r="41" spans="1:8" x14ac:dyDescent="0.3">
      <c r="D41" s="180"/>
      <c r="E41" s="180"/>
      <c r="F41" s="180"/>
    </row>
    <row r="42" spans="1:8" x14ac:dyDescent="0.3">
      <c r="A42" s="181"/>
      <c r="B42" s="180"/>
      <c r="D42" s="180"/>
      <c r="E42" s="180"/>
      <c r="F42" s="180"/>
    </row>
    <row r="43" spans="1:8" x14ac:dyDescent="0.3">
      <c r="A43" s="208"/>
      <c r="B43" s="182"/>
      <c r="D43" s="183"/>
      <c r="E43" s="182"/>
      <c r="F43" s="180"/>
    </row>
    <row r="44" spans="1:8" ht="24.75" customHeight="1" x14ac:dyDescent="0.3">
      <c r="A44" s="208"/>
      <c r="B44" s="182"/>
      <c r="D44" s="180"/>
      <c r="E44" s="180"/>
      <c r="F44" s="180"/>
    </row>
    <row r="45" spans="1:8" x14ac:dyDescent="0.3">
      <c r="A45" s="181"/>
      <c r="B45" s="180"/>
      <c r="D45" s="180"/>
      <c r="E45" s="180"/>
      <c r="F45" s="180"/>
    </row>
    <row r="46" spans="1:8" x14ac:dyDescent="0.3">
      <c r="A46" s="183"/>
      <c r="B46" s="182"/>
      <c r="D46" s="183"/>
      <c r="E46" s="182"/>
      <c r="F46" s="180"/>
    </row>
    <row r="47" spans="1:8" x14ac:dyDescent="0.3">
      <c r="A47" s="181"/>
      <c r="B47" s="180"/>
      <c r="D47" s="180"/>
      <c r="E47" s="180"/>
      <c r="F47" s="180"/>
    </row>
  </sheetData>
  <sheetProtection password="C9C1" sheet="1" objects="1" scenarios="1"/>
  <mergeCells count="8">
    <mergeCell ref="A1:F1"/>
    <mergeCell ref="A3:F3"/>
    <mergeCell ref="A5:F5"/>
    <mergeCell ref="E7:F8"/>
    <mergeCell ref="A43:A44"/>
    <mergeCell ref="A7:A9"/>
    <mergeCell ref="B7:B9"/>
    <mergeCell ref="C7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5"/>
  <sheetViews>
    <sheetView view="pageBreakPreview" topLeftCell="L1" zoomScale="55" zoomScaleNormal="160" zoomScaleSheetLayoutView="55" workbookViewId="0">
      <pane ySplit="9" topLeftCell="A10" activePane="bottomLeft" state="frozen"/>
      <selection pane="bottomLeft" activeCell="AD10" sqref="AD10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19.42578125" style="6" bestFit="1" customWidth="1"/>
    <col min="4" max="4" width="16.7109375" style="6" customWidth="1"/>
    <col min="5" max="6" width="10.7109375" style="6" customWidth="1"/>
    <col min="7" max="7" width="18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140625" style="13" bestFit="1" customWidth="1"/>
    <col min="25" max="25" width="15.7109375" style="13" customWidth="1"/>
    <col min="26" max="26" width="15.7109375" style="6" customWidth="1"/>
    <col min="27" max="27" width="13.7109375" style="6" customWidth="1"/>
    <col min="28" max="28" width="25.42578125" style="6" customWidth="1"/>
    <col min="29" max="29" width="12.5703125" style="6" customWidth="1"/>
    <col min="30" max="30" width="15.4257812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66" t="s">
        <v>58</v>
      </c>
      <c r="Q9" s="66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67" t="s">
        <v>89</v>
      </c>
      <c r="AF9" s="68" t="s">
        <v>90</v>
      </c>
      <c r="AG9" s="255"/>
    </row>
    <row r="10" spans="1:33" ht="92.25" customHeight="1" x14ac:dyDescent="0.15">
      <c r="A10" s="91" t="s">
        <v>321</v>
      </c>
      <c r="B10" s="31"/>
      <c r="C10" s="31" t="s">
        <v>215</v>
      </c>
      <c r="D10" s="54" t="s">
        <v>154</v>
      </c>
      <c r="E10" s="31" t="s">
        <v>216</v>
      </c>
      <c r="F10" s="31" t="s">
        <v>217</v>
      </c>
      <c r="G10" s="75" t="s">
        <v>218</v>
      </c>
      <c r="H10" s="31" t="s">
        <v>107</v>
      </c>
      <c r="I10" s="31" t="s">
        <v>107</v>
      </c>
      <c r="J10" s="31" t="s">
        <v>219</v>
      </c>
      <c r="K10" s="31" t="s">
        <v>220</v>
      </c>
      <c r="L10" s="31" t="s">
        <v>221</v>
      </c>
      <c r="M10" s="31" t="s">
        <v>222</v>
      </c>
      <c r="N10" s="30" t="s">
        <v>223</v>
      </c>
      <c r="O10" s="33" t="s">
        <v>12</v>
      </c>
      <c r="P10" s="32" t="s">
        <v>224</v>
      </c>
      <c r="Q10" s="32" t="s">
        <v>225</v>
      </c>
      <c r="R10" s="33" t="s">
        <v>65</v>
      </c>
      <c r="S10" s="34"/>
      <c r="T10" s="30" t="s">
        <v>226</v>
      </c>
      <c r="U10" s="32" t="s">
        <v>80</v>
      </c>
      <c r="V10" s="35" t="s">
        <v>29</v>
      </c>
      <c r="W10" s="32" t="s">
        <v>101</v>
      </c>
      <c r="X10" s="49">
        <v>250000</v>
      </c>
      <c r="Y10" s="49"/>
      <c r="Z10" s="49"/>
      <c r="AA10" s="49"/>
      <c r="AB10" s="49">
        <v>250000</v>
      </c>
      <c r="AC10" s="49"/>
      <c r="AD10" s="49"/>
      <c r="AE10" s="49"/>
      <c r="AF10" s="35"/>
      <c r="AG10" s="18"/>
    </row>
    <row r="11" spans="1:33" ht="42.75" x14ac:dyDescent="0.15">
      <c r="A11" s="91" t="s">
        <v>322</v>
      </c>
      <c r="B11" s="31"/>
      <c r="C11" s="31" t="s">
        <v>227</v>
      </c>
      <c r="D11" s="31" t="s">
        <v>154</v>
      </c>
      <c r="E11" s="31" t="s">
        <v>228</v>
      </c>
      <c r="F11" s="31" t="s">
        <v>229</v>
      </c>
      <c r="G11" s="31"/>
      <c r="H11" s="31" t="s">
        <v>106</v>
      </c>
      <c r="I11" s="31" t="s">
        <v>106</v>
      </c>
      <c r="J11" s="31" t="s">
        <v>230</v>
      </c>
      <c r="K11" s="31" t="s">
        <v>231</v>
      </c>
      <c r="L11" s="31" t="s">
        <v>232</v>
      </c>
      <c r="M11" s="31" t="s">
        <v>222</v>
      </c>
      <c r="N11" s="32" t="s">
        <v>233</v>
      </c>
      <c r="O11" s="33" t="s">
        <v>12</v>
      </c>
      <c r="P11" s="32" t="s">
        <v>234</v>
      </c>
      <c r="Q11" s="32" t="s">
        <v>235</v>
      </c>
      <c r="R11" s="33" t="s">
        <v>103</v>
      </c>
      <c r="S11" s="34"/>
      <c r="T11" s="32" t="s">
        <v>236</v>
      </c>
      <c r="U11" s="32" t="s">
        <v>80</v>
      </c>
      <c r="V11" s="32" t="s">
        <v>28</v>
      </c>
      <c r="W11" s="32" t="s">
        <v>103</v>
      </c>
      <c r="X11" s="49">
        <v>5000000</v>
      </c>
      <c r="Y11" s="49"/>
      <c r="Z11" s="49"/>
      <c r="AA11" s="49"/>
      <c r="AB11" s="49">
        <v>15272957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thickBo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15" thickBot="1" x14ac:dyDescent="0.25">
      <c r="A19" s="36"/>
      <c r="B19" s="3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65" t="s">
        <v>5</v>
      </c>
      <c r="U19" s="65"/>
      <c r="V19" s="65"/>
      <c r="W19" s="65"/>
      <c r="X19" s="53">
        <f t="shared" ref="X19:AE19" si="0">SUM(X10:X18)</f>
        <v>5250000</v>
      </c>
      <c r="Y19" s="50">
        <f t="shared" si="0"/>
        <v>0</v>
      </c>
      <c r="Z19" s="50">
        <f t="shared" si="0"/>
        <v>0</v>
      </c>
      <c r="AA19" s="50">
        <f t="shared" si="0"/>
        <v>0</v>
      </c>
      <c r="AB19" s="50">
        <f t="shared" si="0"/>
        <v>15522957</v>
      </c>
      <c r="AC19" s="50">
        <f t="shared" si="0"/>
        <v>0</v>
      </c>
      <c r="AD19" s="50">
        <f t="shared" si="0"/>
        <v>0</v>
      </c>
      <c r="AE19" s="51">
        <f t="shared" si="0"/>
        <v>0</v>
      </c>
      <c r="AF19" s="38"/>
      <c r="AG19" s="17"/>
    </row>
    <row r="20" spans="1:33" ht="14.25" x14ac:dyDescent="0.2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9"/>
      <c r="Y20" s="39"/>
      <c r="Z20" s="40"/>
      <c r="AA20" s="40"/>
      <c r="AB20" s="40"/>
      <c r="AC20" s="40"/>
      <c r="AD20" s="40"/>
      <c r="AE20" s="40"/>
      <c r="AF20" s="40"/>
      <c r="AG20" s="9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1"/>
      <c r="U21" s="41"/>
      <c r="V21" s="41"/>
      <c r="W21" s="41"/>
      <c r="X21" s="42"/>
      <c r="Y21" s="42"/>
      <c r="Z21" s="43"/>
      <c r="AA21" s="43"/>
      <c r="AB21" s="43"/>
      <c r="AC21" s="43"/>
      <c r="AD21" s="43"/>
      <c r="AE21" s="43"/>
      <c r="AF21" s="43"/>
      <c r="AG21" s="10"/>
    </row>
    <row r="22" spans="1:33" ht="14.25" x14ac:dyDescent="0.15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11"/>
    </row>
    <row r="23" spans="1:33" ht="15" customHeight="1" x14ac:dyDescent="0.2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250"/>
      <c r="AA23" s="250"/>
      <c r="AB23" s="250"/>
      <c r="AC23" s="250"/>
      <c r="AD23" s="250"/>
      <c r="AE23" s="250"/>
      <c r="AF23" s="39"/>
      <c r="AG23" s="15"/>
    </row>
    <row r="24" spans="1:33" ht="14.25" x14ac:dyDescent="0.2">
      <c r="A24" s="251" t="s">
        <v>45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"/>
      <c r="V24" s="25"/>
      <c r="W24" s="25"/>
      <c r="X24" s="25"/>
      <c r="Y24" s="25"/>
      <c r="Z24" s="276"/>
      <c r="AA24" s="276"/>
      <c r="AB24" s="276"/>
      <c r="AC24" s="276"/>
      <c r="AD24" s="276"/>
      <c r="AE24" s="276"/>
      <c r="AF24" s="69"/>
      <c r="AG24" s="14"/>
    </row>
    <row r="25" spans="1:33" ht="14.25" x14ac:dyDescent="0.2">
      <c r="A25" s="251" t="s">
        <v>53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45"/>
      <c r="Y25" s="45"/>
      <c r="Z25" s="46"/>
      <c r="AA25" s="46"/>
      <c r="AB25" s="46"/>
      <c r="AC25" s="46"/>
      <c r="AD25" s="46"/>
      <c r="AE25" s="46"/>
      <c r="AF25" s="46"/>
      <c r="AG25" s="8"/>
    </row>
    <row r="26" spans="1:33" ht="14.25" x14ac:dyDescent="0.2">
      <c r="A26" s="251" t="s">
        <v>83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84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25"/>
      <c r="Y27" s="2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86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8"/>
      <c r="AB29" s="48"/>
      <c r="AC29" s="48"/>
      <c r="AD29" s="48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x14ac:dyDescent="0.15">
      <c r="A31" s="20"/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7"/>
      <c r="U31" s="7"/>
      <c r="V31" s="7"/>
      <c r="W31" s="7"/>
      <c r="X31" s="7"/>
      <c r="Y31" s="7"/>
      <c r="Z31" s="8"/>
      <c r="AA31" s="8"/>
      <c r="AB31" s="8"/>
      <c r="AC31" s="8"/>
      <c r="AD31" s="8"/>
      <c r="AE31" s="8"/>
      <c r="AF31" s="8"/>
      <c r="AG31" s="8"/>
    </row>
    <row r="37" spans="20:44" ht="14.25" x14ac:dyDescent="0.2"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252"/>
      <c r="AE37" s="252"/>
      <c r="AF37" s="252"/>
      <c r="AG37" s="252"/>
      <c r="AH37" s="64"/>
      <c r="AI37" s="64"/>
      <c r="AJ37" s="64"/>
      <c r="AK37" s="64"/>
      <c r="AL37" s="64"/>
      <c r="AM37" s="64"/>
      <c r="AN37" s="64"/>
      <c r="AO37" s="64"/>
    </row>
    <row r="38" spans="20:44" ht="14.25" x14ac:dyDescent="0.2"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5" spans="20:44" ht="14.25" x14ac:dyDescent="0.2">
      <c r="Z45" s="250" t="s">
        <v>41</v>
      </c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</row>
  </sheetData>
  <protectedRanges>
    <protectedRange password="CF7A" sqref="N11:N18 P11:Q18" name="Intervallo1_3"/>
    <protectedRange password="CF7A" sqref="N10" name="Intervallo1_3_1"/>
    <protectedRange password="CF7A" sqref="P10:Q10" name="Intervallo1_3_2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4:T24"/>
    <mergeCell ref="Z24:AE24"/>
    <mergeCell ref="X6:AF7"/>
    <mergeCell ref="Z23:AB23"/>
    <mergeCell ref="AC23:AE23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39:AO39"/>
    <mergeCell ref="T40:AO40"/>
    <mergeCell ref="Z45:AR45"/>
    <mergeCell ref="A25:T25"/>
    <mergeCell ref="A26:T26"/>
    <mergeCell ref="A27:T27"/>
    <mergeCell ref="A28:T28"/>
    <mergeCell ref="AD37:AG37"/>
    <mergeCell ref="T38:AO3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topLeftCell="U1" zoomScale="70" zoomScaleNormal="160" zoomScaleSheetLayoutView="70" workbookViewId="0">
      <pane ySplit="9" topLeftCell="A10" activePane="bottomLeft" state="frozen"/>
      <selection pane="bottomLeft" activeCell="AK11" sqref="AK11"/>
    </sheetView>
  </sheetViews>
  <sheetFormatPr defaultRowHeight="10.5" x14ac:dyDescent="0.15"/>
  <cols>
    <col min="1" max="1" width="18.7109375" style="23" customWidth="1"/>
    <col min="2" max="2" width="12.140625" style="23" customWidth="1"/>
    <col min="3" max="4" width="16.7109375" style="6" customWidth="1"/>
    <col min="5" max="5" width="12.85546875" style="6" bestFit="1" customWidth="1"/>
    <col min="6" max="6" width="10.7109375" style="6" customWidth="1"/>
    <col min="7" max="7" width="22.5703125" style="6" customWidth="1"/>
    <col min="8" max="8" width="16" style="6" customWidth="1"/>
    <col min="9" max="9" width="16.7109375" style="6" customWidth="1"/>
    <col min="10" max="11" width="8.7109375" style="6" customWidth="1"/>
    <col min="12" max="12" width="12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5" style="6" customWidth="1"/>
    <col min="17" max="17" width="20.7109375" style="6" customWidth="1"/>
    <col min="18" max="18" width="24.85546875" style="6" customWidth="1"/>
    <col min="19" max="19" width="18.57031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8" style="13" customWidth="1"/>
    <col min="25" max="25" width="15.7109375" style="13" customWidth="1"/>
    <col min="26" max="26" width="15.7109375" style="6" customWidth="1"/>
    <col min="27" max="27" width="18" style="6" customWidth="1"/>
    <col min="28" max="28" width="20" style="6" customWidth="1"/>
    <col min="29" max="29" width="12.5703125" style="6" customWidth="1"/>
    <col min="30" max="30" width="17.7109375" style="6" customWidth="1"/>
    <col min="31" max="31" width="9.5703125" style="6" customWidth="1"/>
    <col min="32" max="32" width="14.7109375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237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66" t="s">
        <v>58</v>
      </c>
      <c r="Q9" s="66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67" t="s">
        <v>89</v>
      </c>
      <c r="AF9" s="68" t="s">
        <v>90</v>
      </c>
      <c r="AG9" s="255"/>
    </row>
    <row r="10" spans="1:33" ht="114" x14ac:dyDescent="0.15">
      <c r="A10" s="91" t="s">
        <v>323</v>
      </c>
      <c r="B10" s="31"/>
      <c r="C10" s="31"/>
      <c r="D10" s="54" t="s">
        <v>154</v>
      </c>
      <c r="E10" s="31" t="s">
        <v>238</v>
      </c>
      <c r="F10" s="31" t="s">
        <v>239</v>
      </c>
      <c r="G10" s="31" t="s">
        <v>240</v>
      </c>
      <c r="H10" s="31"/>
      <c r="I10" s="31"/>
      <c r="J10" s="31" t="s">
        <v>241</v>
      </c>
      <c r="K10" s="31" t="s">
        <v>164</v>
      </c>
      <c r="L10" s="31" t="s">
        <v>242</v>
      </c>
      <c r="M10" s="31" t="s">
        <v>243</v>
      </c>
      <c r="N10" s="32" t="s">
        <v>244</v>
      </c>
      <c r="O10" s="33" t="s">
        <v>14</v>
      </c>
      <c r="P10" s="32" t="s">
        <v>245</v>
      </c>
      <c r="Q10" s="32" t="s">
        <v>246</v>
      </c>
      <c r="R10" s="33" t="s">
        <v>65</v>
      </c>
      <c r="S10" s="34" t="s">
        <v>147</v>
      </c>
      <c r="T10" s="32" t="s">
        <v>331</v>
      </c>
      <c r="U10" s="32" t="s">
        <v>80</v>
      </c>
      <c r="V10" s="32" t="s">
        <v>29</v>
      </c>
      <c r="W10" s="32" t="s">
        <v>101</v>
      </c>
      <c r="X10" s="49">
        <f>1070433</f>
        <v>1070433</v>
      </c>
      <c r="Y10" s="52"/>
      <c r="Z10" s="52"/>
      <c r="AA10" s="49"/>
      <c r="AB10" s="49">
        <f>SUM(X10:AA10)+ 554567</f>
        <v>1625000</v>
      </c>
      <c r="AC10" s="49"/>
      <c r="AD10" s="49"/>
      <c r="AE10" s="49"/>
      <c r="AF10" s="35"/>
      <c r="AG10" s="18"/>
    </row>
    <row r="11" spans="1:33" ht="57" x14ac:dyDescent="0.15">
      <c r="A11" s="91" t="s">
        <v>324</v>
      </c>
      <c r="B11" s="31"/>
      <c r="C11" s="31"/>
      <c r="D11" s="31" t="s">
        <v>154</v>
      </c>
      <c r="E11" s="31" t="s">
        <v>247</v>
      </c>
      <c r="F11" s="31" t="s">
        <v>248</v>
      </c>
      <c r="G11" s="31" t="s">
        <v>249</v>
      </c>
      <c r="H11" s="31"/>
      <c r="I11" s="31"/>
      <c r="J11" s="31" t="s">
        <v>241</v>
      </c>
      <c r="K11" s="31" t="s">
        <v>250</v>
      </c>
      <c r="L11" s="31" t="s">
        <v>251</v>
      </c>
      <c r="M11" s="31" t="s">
        <v>252</v>
      </c>
      <c r="N11" s="32">
        <v>20100027</v>
      </c>
      <c r="O11" s="33" t="s">
        <v>15</v>
      </c>
      <c r="P11" s="32" t="s">
        <v>253</v>
      </c>
      <c r="Q11" s="32" t="s">
        <v>254</v>
      </c>
      <c r="R11" s="33" t="s">
        <v>65</v>
      </c>
      <c r="S11" s="34" t="s">
        <v>147</v>
      </c>
      <c r="T11" s="32" t="s">
        <v>255</v>
      </c>
      <c r="U11" s="32" t="s">
        <v>80</v>
      </c>
      <c r="V11" s="32" t="s">
        <v>29</v>
      </c>
      <c r="W11" s="32" t="s">
        <v>101</v>
      </c>
      <c r="X11" s="49">
        <v>258391.09</v>
      </c>
      <c r="Y11" s="49"/>
      <c r="Z11" s="49"/>
      <c r="AA11" s="49"/>
      <c r="AB11" s="49">
        <f>SUM(X11:AA11)</f>
        <v>258391.09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>
        <f t="shared" ref="AB12:AB18" si="0">SUM(X12:AA12)</f>
        <v>0</v>
      </c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Q13" s="32"/>
      <c r="R13" s="33"/>
      <c r="S13" s="34"/>
      <c r="U13" s="32"/>
      <c r="V13" s="32"/>
      <c r="W13" s="32"/>
      <c r="Y13" s="49"/>
      <c r="Z13" s="49"/>
      <c r="AA13" s="49"/>
      <c r="AB13" s="49">
        <f t="shared" si="0"/>
        <v>0</v>
      </c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O14" s="33"/>
      <c r="Q14" s="32"/>
      <c r="R14" s="33"/>
      <c r="S14" s="34"/>
      <c r="U14" s="32"/>
      <c r="V14" s="32"/>
      <c r="W14" s="32"/>
      <c r="X14" s="49"/>
      <c r="Y14" s="49"/>
      <c r="Z14" s="49"/>
      <c r="AA14" s="49"/>
      <c r="AB14" s="49">
        <f t="shared" si="0"/>
        <v>0</v>
      </c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>
        <f t="shared" si="0"/>
        <v>0</v>
      </c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>
        <f t="shared" si="0"/>
        <v>0</v>
      </c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>
        <f t="shared" si="0"/>
        <v>0</v>
      </c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>
        <f t="shared" si="0"/>
        <v>0</v>
      </c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>
        <f>SUM(X19:AA19)</f>
        <v>0</v>
      </c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65" t="s">
        <v>5</v>
      </c>
      <c r="U20" s="65"/>
      <c r="V20" s="65"/>
      <c r="W20" s="65"/>
      <c r="X20" s="53">
        <f>SUM(X10:X19)</f>
        <v>1328824.0900000001</v>
      </c>
      <c r="Y20" s="50">
        <f t="shared" ref="Y20:AE20" si="1">SUM(Y10:Y19)</f>
        <v>0</v>
      </c>
      <c r="Z20" s="50">
        <f t="shared" si="1"/>
        <v>0</v>
      </c>
      <c r="AA20" s="50">
        <f t="shared" si="1"/>
        <v>0</v>
      </c>
      <c r="AB20" s="50">
        <f t="shared" si="1"/>
        <v>1883391.09</v>
      </c>
      <c r="AC20" s="50">
        <f t="shared" si="1"/>
        <v>0</v>
      </c>
      <c r="AD20" s="50">
        <f t="shared" si="1"/>
        <v>0</v>
      </c>
      <c r="AE20" s="51">
        <f t="shared" si="1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69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252"/>
      <c r="AE38" s="252"/>
      <c r="AF38" s="252"/>
      <c r="AG38" s="252"/>
      <c r="AH38" s="64"/>
      <c r="AI38" s="64"/>
      <c r="AJ38" s="64"/>
      <c r="AK38" s="64"/>
      <c r="AL38" s="64"/>
      <c r="AM38" s="64"/>
      <c r="AN38" s="64"/>
      <c r="AO38" s="64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5:N19 N10:N13 P11:P12 P15:P19 P10:Q10 Q11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0" fitToHeight="0" orientation="landscape" r:id="rId1"/>
  <headerFooter>
    <oddFooter>&amp;CPagina &amp;P di &amp;P &amp;RSCHEDA 2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view="pageBreakPreview" zoomScale="60" zoomScaleNormal="100" workbookViewId="0">
      <selection activeCell="I28" sqref="I28"/>
    </sheetView>
  </sheetViews>
  <sheetFormatPr defaultRowHeight="12.75" x14ac:dyDescent="0.2"/>
  <cols>
    <col min="1" max="1" width="9.140625" style="159"/>
    <col min="2" max="2" width="20.7109375" style="159" bestFit="1" customWidth="1"/>
    <col min="3" max="3" width="34.85546875" style="159" bestFit="1" customWidth="1"/>
    <col min="4" max="9" width="14.42578125" style="159" customWidth="1"/>
    <col min="10" max="10" width="14.7109375" style="159" bestFit="1" customWidth="1"/>
    <col min="11" max="16384" width="9.140625" style="159"/>
  </cols>
  <sheetData>
    <row r="1" spans="2:11" s="144" customFormat="1" ht="20.25" customHeight="1" thickBot="1" x14ac:dyDescent="0.3"/>
    <row r="2" spans="2:11" s="144" customFormat="1" ht="33" customHeight="1" x14ac:dyDescent="0.25">
      <c r="B2" s="217" t="s">
        <v>114</v>
      </c>
      <c r="C2" s="219" t="s">
        <v>276</v>
      </c>
      <c r="D2" s="204" t="s">
        <v>117</v>
      </c>
      <c r="E2" s="221"/>
      <c r="F2" s="215"/>
      <c r="G2" s="204" t="s">
        <v>118</v>
      </c>
      <c r="H2" s="221"/>
      <c r="I2" s="205"/>
    </row>
    <row r="3" spans="2:11" s="144" customFormat="1" ht="31.5" customHeight="1" thickBot="1" x14ac:dyDescent="0.3">
      <c r="B3" s="218"/>
      <c r="C3" s="220"/>
      <c r="D3" s="135" t="s">
        <v>142</v>
      </c>
      <c r="E3" s="135" t="s">
        <v>143</v>
      </c>
      <c r="F3" s="135" t="s">
        <v>144</v>
      </c>
      <c r="G3" s="135" t="s">
        <v>142</v>
      </c>
      <c r="H3" s="135" t="s">
        <v>143</v>
      </c>
      <c r="I3" s="136" t="s">
        <v>144</v>
      </c>
    </row>
    <row r="4" spans="2:11" s="144" customFormat="1" ht="16.5" thickBot="1" x14ac:dyDescent="0.3">
      <c r="B4" s="61"/>
      <c r="C4" s="145"/>
      <c r="D4" s="145"/>
      <c r="E4" s="145"/>
      <c r="F4" s="145"/>
      <c r="G4" s="145"/>
      <c r="H4" s="145"/>
      <c r="I4" s="145"/>
    </row>
    <row r="5" spans="2:11" s="144" customFormat="1" ht="15.75" x14ac:dyDescent="0.25">
      <c r="B5" s="146" t="s">
        <v>119</v>
      </c>
      <c r="C5" s="147">
        <f>SUM(D5:I5)</f>
        <v>0</v>
      </c>
      <c r="D5" s="148">
        <f>SUMIFS(Abruzzo!X:X,Abruzzo!R:R,"*e ordinaria*",Abruzzo!O:O,"*à*")</f>
        <v>0</v>
      </c>
      <c r="E5" s="148">
        <f>+SUMIFS(Abruzzo!Y:Y,Abruzzo!R:R,"*e ordinaria*",Abruzzo!O:O,"*à*")</f>
        <v>0</v>
      </c>
      <c r="F5" s="148">
        <f>+SUMIFS(Abruzzo!Z:Z,Abruzzo!R:R,"*e ordinaria*",Abruzzo!O:O,"*à*")</f>
        <v>0</v>
      </c>
      <c r="G5" s="148">
        <f>SUMIFS(Abruzzo!X:X,Abruzzo!R:R,"*",Abruzzo!O:O,"*à*")-SUMIFS(Abruzzo!X:X,Abruzzo!R:R,"*e ordinaria*",Abruzzo!O:O,"*à*")</f>
        <v>0</v>
      </c>
      <c r="H5" s="148">
        <f>+SUMIFS(Abruzzo!Y:Y,Abruzzo!R:R,"*",Abruzzo!O:O,"*à*")-SUMIFS(Abruzzo!Y:Y,Abruzzo!R:R,"*e ordinaria*",Abruzzo!O:O,"*à*")</f>
        <v>0</v>
      </c>
      <c r="I5" s="149">
        <f>+SUMIFS(Abruzzo!Z:Z,Abruzzo!R:R,"*",Abruzzo!O:O,"*à*")-SUMIFS(Abruzzo!Z:Z,Abruzzo!R:R,"*e ordinaria*",Abruzzo!O:O,"*à*")</f>
        <v>0</v>
      </c>
    </row>
    <row r="6" spans="2:11" s="144" customFormat="1" ht="15.75" x14ac:dyDescent="0.25">
      <c r="B6" s="150" t="s">
        <v>120</v>
      </c>
      <c r="C6" s="151">
        <f t="shared" ref="C6:C26" si="0">SUM(D6:I6)</f>
        <v>0</v>
      </c>
      <c r="D6" s="152">
        <f>SUMIFS(Basilicata!X:X,Basilicata!R:R,"*e ordinaria*",Basilicata!O:O,"*à*")</f>
        <v>0</v>
      </c>
      <c r="E6" s="152">
        <f>+SUMIFS(Basilicata!Y:Y,Basilicata!R:R,"*e ordinaria*",Basilicata!O:O,"*à*")</f>
        <v>0</v>
      </c>
      <c r="F6" s="152">
        <f>+SUMIFS(Basilicata!Z:Z,Basilicata!R:R,"*e ordinaria*",Basilicata!O:O,"*à*")</f>
        <v>0</v>
      </c>
      <c r="G6" s="152">
        <f>SUMIFS(Basilicata!X:X,Basilicata!R:R,"*",Basilicata!O:O,"*à*")-SUMIFS(Basilicata!X:X,Basilicata!R:R,"*e ordinaria*",Basilicata!O:O,"*à*")</f>
        <v>0</v>
      </c>
      <c r="H6" s="152">
        <f>+SUMIFS(Basilicata!Y:Y,Basilicata!R:R,"*",Basilicata!O:O,"*à*")-SUMIFS(Basilicata!Y:Y,Basilicata!R:R,"*e ordinaria*",Basilicata!O:O,"*à*")</f>
        <v>0</v>
      </c>
      <c r="I6" s="153">
        <f>+SUMIFS(Basilicata!Z:Z,Basilicata!R:R,"*",Basilicata!O:O,"*à*")-SUMIFS(Basilicata!Z:Z,Basilicata!R:R,"*e ordinaria*",Basilicata!O:O,"*à*")</f>
        <v>0</v>
      </c>
    </row>
    <row r="7" spans="2:11" s="144" customFormat="1" ht="15.75" x14ac:dyDescent="0.25">
      <c r="B7" s="150" t="s">
        <v>121</v>
      </c>
      <c r="C7" s="151">
        <f t="shared" si="0"/>
        <v>0</v>
      </c>
      <c r="D7" s="152">
        <f>SUMIFS(Bolzano!X:X,Bolzano!R:R,"*e ordinaria*",Bolzano!O:O,"*à*")</f>
        <v>0</v>
      </c>
      <c r="E7" s="152">
        <f>+SUMIFS(Bolzano!Y:Y,Bolzano!R:R,"*e ordinaria*",Bolzano!O:O,"*à*")</f>
        <v>0</v>
      </c>
      <c r="F7" s="152">
        <f>+SUMIFS(Bolzano!Z:Z,Bolzano!R:R,"*e ordinaria*",Bolzano!O:O,"*à*")</f>
        <v>0</v>
      </c>
      <c r="G7" s="152">
        <f>SUMIFS(Bolzano!X:X,Bolzano!R:R,"*",Bolzano!O:O,"*à*")-SUMIFS(Bolzano!X:X,Bolzano!R:R,"*e ordinaria*",Bolzano!O:O,"*à*")</f>
        <v>0</v>
      </c>
      <c r="H7" s="152">
        <f>+SUMIFS(Bolzano!Y:Y,Bolzano!R:R,"*",Bolzano!O:O,"*à*")-SUMIFS(Bolzano!Y:Y,Bolzano!R:R,"*e ordinaria*",Bolzano!O:O,"*à*")</f>
        <v>0</v>
      </c>
      <c r="I7" s="153">
        <f>+SUMIFS(Bolzano!Z:Z,Bolzano!R:R,"*",Bolzano!O:O,"*à*")-SUMIFS(Bolzano!Z:Z,Bolzano!R:R,"*e ordinaria*",Bolzano!O:O,"*à*")</f>
        <v>0</v>
      </c>
    </row>
    <row r="8" spans="2:11" s="144" customFormat="1" ht="15.75" x14ac:dyDescent="0.25">
      <c r="B8" s="150" t="s">
        <v>122</v>
      </c>
      <c r="C8" s="151">
        <f t="shared" si="0"/>
        <v>359000</v>
      </c>
      <c r="D8" s="152">
        <f>SUMIFS(Calabria!X:X,Calabria!R:R,"*e ordinaria*",Calabria!O:O,"*à*")</f>
        <v>0</v>
      </c>
      <c r="E8" s="152">
        <f>+SUMIFS(Calabria!Y:Y,Calabria!R:R,"*e ordinaria*",Calabria!O:O,"*à*")</f>
        <v>0</v>
      </c>
      <c r="F8" s="152">
        <f>+SUMIFS(Calabria!Z:Z,Calabria!R:R,"*e ordinaria*",Calabria!O:O,"*à*")</f>
        <v>0</v>
      </c>
      <c r="G8" s="152">
        <f>SUMIFS(Calabria!X:X,Calabria!R:R,"*",Calabria!O:O,"*à*")-SUMIFS(Calabria!X:X,Calabria!R:R,"*e ordinaria*",Calabria!O:O,"*à*")</f>
        <v>0</v>
      </c>
      <c r="H8" s="152">
        <f>+SUMIFS(Calabria!Y:Y,Calabria!R:R,"*",Calabria!O:O,"*à*")-SUMIFS(Calabria!Y:Y,Calabria!R:R,"*e ordinaria*",Calabria!O:O,"*à*")</f>
        <v>359000</v>
      </c>
      <c r="I8" s="153">
        <f>+SUMIFS(Calabria!Z:Z,Calabria!R:R,"*",Calabria!O:O,"*à*")-SUMIFS(Calabria!Z:Z,Calabria!R:R,"*e ordinaria*",Calabria!O:O,"*à*")</f>
        <v>0</v>
      </c>
      <c r="K8" s="154"/>
    </row>
    <row r="9" spans="2:11" s="144" customFormat="1" ht="15.75" x14ac:dyDescent="0.25">
      <c r="B9" s="150" t="s">
        <v>123</v>
      </c>
      <c r="C9" s="151">
        <f t="shared" si="0"/>
        <v>1581388.96</v>
      </c>
      <c r="D9" s="152">
        <f>SUMIFS(Campania!X:X,Campania!R:R,"*e ordinaria*",Campania!O:O,"*à*")</f>
        <v>0</v>
      </c>
      <c r="E9" s="152">
        <f>+SUMIFS(Campania!Y:Y,Campania!R:R,"*e ordinaria*",Campania!O:O,"*à*")</f>
        <v>0</v>
      </c>
      <c r="F9" s="152">
        <f>+SUMIFS(Campania!Z:Z,Campania!R:R,"*e ordinaria*",Campania!O:O,"*à*")</f>
        <v>0</v>
      </c>
      <c r="G9" s="152">
        <f>SUMIFS(Campania!X:X,Campania!R:R,"*",Campania!O:O,"*à*")-SUMIFS(Campania!X:X,Campania!R:R,"*e ordinaria*",Campania!O:O,"*à*")</f>
        <v>1581388.96</v>
      </c>
      <c r="H9" s="152">
        <f>+SUMIFS(Campania!Y:Y,Campania!R:R,"*",Campania!O:O,"*à*")-SUMIFS(Campania!Y:Y,Campania!R:R,"*e ordinaria*",Campania!O:O,"*à*")</f>
        <v>0</v>
      </c>
      <c r="I9" s="153">
        <f>+SUMIFS(Campania!Z:Z,Campania!R:R,"*",Campania!O:O,"*à*")-SUMIFS(Campania!Z:Z,Campania!R:R,"*e ordinaria*",Campania!O:O,"*à*")</f>
        <v>0</v>
      </c>
      <c r="J9" s="154"/>
    </row>
    <row r="10" spans="2:11" s="144" customFormat="1" ht="15.75" x14ac:dyDescent="0.25">
      <c r="B10" s="150" t="s">
        <v>124</v>
      </c>
      <c r="C10" s="151">
        <f t="shared" si="0"/>
        <v>0</v>
      </c>
      <c r="D10" s="152">
        <f>SUMIFS(Emilia_romagna!X:X,Emilia_romagna!R:R,"*e ordinaria*",Emilia_romagna!O:O,"*à*")</f>
        <v>0</v>
      </c>
      <c r="E10" s="152">
        <f>+SUMIFS(Emilia_romagna!Y:Y,Emilia_romagna!R:R,"*e ordinaria*",Emilia_romagna!O:O,"*à*")</f>
        <v>0</v>
      </c>
      <c r="F10" s="152">
        <f>+SUMIFS(Emilia_romagna!Z:Z,Emilia_romagna!R:R,"*e ordinaria*",Emilia_romagna!O:O,"*à*")</f>
        <v>0</v>
      </c>
      <c r="G10" s="152">
        <f>SUMIFS(Emilia_romagna!X:X,Emilia_romagna!R:R,"*",Emilia_romagna!O:O,"*à*")-SUMIFS(Emilia_romagna!X:X,Emilia_romagna!R:R,"*e ordinaria*",Emilia_romagna!O:O,"*à*")</f>
        <v>0</v>
      </c>
      <c r="H10" s="152">
        <f>+SUMIFS(Emilia_romagna!Y:Y,Emilia_romagna!R:R,"*",Emilia_romagna!O:O,"*à*")-SUMIFS(Emilia_romagna!Y:Y,Emilia_romagna!R:R,"*e ordinaria*",Emilia_romagna!O:O,"*à*")</f>
        <v>0</v>
      </c>
      <c r="I10" s="153">
        <f>+SUMIFS(Emilia_romagna!Z:Z,Emilia_romagna!R:R,"*",Emilia_romagna!O:O,"*à*")-SUMIFS(Emilia_romagna!Z:Z,Emilia_romagna!R:R,"*e ordinaria*",Emilia_romagna!O:O,"*à*")</f>
        <v>0</v>
      </c>
    </row>
    <row r="11" spans="2:11" s="144" customFormat="1" ht="15.75" x14ac:dyDescent="0.25">
      <c r="B11" s="150" t="s">
        <v>125</v>
      </c>
      <c r="C11" s="151">
        <f t="shared" si="0"/>
        <v>0</v>
      </c>
      <c r="D11" s="152">
        <f>SUMIFS(Friuli_VG!X:X,Friuli_VG!R:R,"*e ordinaria*",Friuli_VG!O:O,"*à*")</f>
        <v>0</v>
      </c>
      <c r="E11" s="152">
        <f>+SUMIFS(Friuli_VG!Y:Y,Friuli_VG!R:R,"*e ordinaria*",Friuli_VG!O:O,"*à*")</f>
        <v>0</v>
      </c>
      <c r="F11" s="152">
        <f>+SUMIFS(Friuli_VG!Z:Z,Friuli_VG!R:R,"*e ordinaria*",Friuli_VG!O:O,"*à*")</f>
        <v>0</v>
      </c>
      <c r="G11" s="152">
        <f>SUMIFS(Friuli_VG!X:X,Friuli_VG!R:R,"*",Friuli_VG!O:O,"*à*")-SUMIFS(Friuli_VG!X:X,Friuli_VG!R:R,"*e ordinaria*",Friuli_VG!O:O,"*à*")</f>
        <v>0</v>
      </c>
      <c r="H11" s="152">
        <f>+SUMIFS(Friuli_VG!Y:Y,Friuli_VG!R:R,"*",Friuli_VG!O:O,"*à*")-SUMIFS(Friuli_VG!Y:Y,Friuli_VG!R:R,"*e ordinaria*",Friuli_VG!O:O,"*à*")</f>
        <v>0</v>
      </c>
      <c r="I11" s="153">
        <f>+SUMIFS(Friuli_VG!Z:Z,Friuli_VG!R:R,"*",Friuli_VG!O:O,"*à*")-SUMIFS(Friuli_VG!Z:Z,Friuli_VG!R:R,"*e ordinaria*",Friuli_VG!O:O,"*à*")</f>
        <v>0</v>
      </c>
    </row>
    <row r="12" spans="2:11" s="144" customFormat="1" ht="15.75" x14ac:dyDescent="0.25">
      <c r="B12" s="150" t="s">
        <v>126</v>
      </c>
      <c r="C12" s="151">
        <f t="shared" si="0"/>
        <v>0</v>
      </c>
      <c r="D12" s="152">
        <f>SUMIFS(Lazio!X:X,Lazio!R:R,"*e ordinaria*",Lazio!O:O,"*à*")</f>
        <v>0</v>
      </c>
      <c r="E12" s="152">
        <f>+SUMIFS(Lazio!Y:Y,Lazio!R:R,"*e ordinaria*",Lazio!O:O,"*à*")</f>
        <v>0</v>
      </c>
      <c r="F12" s="152">
        <f>+SUMIFS(Lazio!Z:Z,Lazio!R:R,"*e ordinaria*",Lazio!O:O,"*à*")</f>
        <v>0</v>
      </c>
      <c r="G12" s="152">
        <f>SUMIFS(Lazio!X:X,Lazio!R:R,"*",Lazio!O:O,"*à*")-SUMIFS(Lazio!X:X,Lazio!R:R,"*e ordinaria*",Lazio!O:O,"*à*")</f>
        <v>0</v>
      </c>
      <c r="H12" s="152">
        <f>+SUMIFS(Lazio!Y:Y,Lazio!R:R,"*",Lazio!O:O,"*à*")-SUMIFS(Lazio!Y:Y,Lazio!R:R,"*e ordinaria*",Lazio!O:O,"*à*")</f>
        <v>0</v>
      </c>
      <c r="I12" s="153">
        <f>+SUMIFS(Lazio!Z:Z,Lazio!R:R,"*",Lazio!O:O,"*à*")-SUMIFS(Lazio!Z:Z,Lazio!R:R,"*e ordinaria*",Lazio!O:O,"*à*")</f>
        <v>0</v>
      </c>
    </row>
    <row r="13" spans="2:11" s="144" customFormat="1" ht="15.75" x14ac:dyDescent="0.25">
      <c r="B13" s="150" t="s">
        <v>127</v>
      </c>
      <c r="C13" s="151">
        <f t="shared" si="0"/>
        <v>0</v>
      </c>
      <c r="D13" s="152">
        <f>SUMIFS(Liguria!X:X,Liguria!R:R,"*e ordinaria*",Liguria!O:O,"*à*")</f>
        <v>0</v>
      </c>
      <c r="E13" s="152">
        <f>+SUMIFS(Liguria!Y:Y,Liguria!R:R,"*e ordinaria*",Liguria!O:O,"*à*")</f>
        <v>0</v>
      </c>
      <c r="F13" s="152">
        <f>+SUMIFS(Liguria!Z:Z,Liguria!R:R,"*e ordinaria*",Liguria!O:O,"*à*")</f>
        <v>0</v>
      </c>
      <c r="G13" s="152">
        <f>SUMIFS(Liguria!X:X,Liguria!R:R,"*",Liguria!O:O,"*à*")-SUMIFS(Liguria!X:X,Liguria!R:R,"*e ordinaria*",Liguria!O:O,"*à*")</f>
        <v>0</v>
      </c>
      <c r="H13" s="152">
        <f>+SUMIFS(Liguria!Y:Y,Liguria!R:R,"*",Liguria!O:O,"*à*")-SUMIFS(Liguria!Y:Y,Liguria!R:R,"*e ordinaria*",Liguria!O:O,"*à*")</f>
        <v>0</v>
      </c>
      <c r="I13" s="153">
        <f>+SUMIFS(Liguria!Z:Z,Liguria!R:R,"*",Liguria!O:O,"*à*")-SUMIFS(Liguria!Z:Z,Liguria!R:R,"*e ordinaria*",Liguria!O:O,"*à*")</f>
        <v>0</v>
      </c>
    </row>
    <row r="14" spans="2:11" s="144" customFormat="1" ht="15.75" x14ac:dyDescent="0.25">
      <c r="B14" s="150" t="s">
        <v>128</v>
      </c>
      <c r="C14" s="151">
        <f t="shared" si="0"/>
        <v>0</v>
      </c>
      <c r="D14" s="152">
        <f>SUMIFS(Lombardia!X:X,Lombardia!R:R,"*e ordinaria*",Lombardia!O:O,"*à*")</f>
        <v>0</v>
      </c>
      <c r="E14" s="152">
        <f>+SUMIFS(Lombardia!Y:Y,Lombardia!R:R,"*e ordinaria*",Lombardia!O:O,"*à*")</f>
        <v>0</v>
      </c>
      <c r="F14" s="152">
        <f>+SUMIFS(Lombardia!Z:Z,Lombardia!R:R,"*e ordinaria*",Lombardia!O:O,"*à*")</f>
        <v>0</v>
      </c>
      <c r="G14" s="152">
        <f>SUMIFS(Lombardia!X:X,Lombardia!R:R,"*",Lombardia!O:O,"*à*")-SUMIFS(Lombardia!X:X,Lombardia!R:R,"*e ordinaria*",Lombardia!O:O,"*à*")</f>
        <v>0</v>
      </c>
      <c r="H14" s="152">
        <f>+SUMIFS(Lombardia!Y:Y,Lombardia!R:R,"*",Lombardia!O:O,"*à*")-SUMIFS(Lombardia!Y:Y,Lombardia!R:R,"*e ordinaria*",Lombardia!O:O,"*à*")</f>
        <v>0</v>
      </c>
      <c r="I14" s="153">
        <f>+SUMIFS(Lombardia!Z:Z,Lombardia!R:R,"*",Lombardia!O:O,"*à*")-SUMIFS(Lombardia!Z:Z,Lombardia!R:R,"*e ordinaria*",Lombardia!O:O,"*à*")</f>
        <v>0</v>
      </c>
      <c r="J14" s="154"/>
    </row>
    <row r="15" spans="2:11" s="144" customFormat="1" ht="15.75" x14ac:dyDescent="0.25">
      <c r="B15" s="150" t="s">
        <v>129</v>
      </c>
      <c r="C15" s="151">
        <f t="shared" si="0"/>
        <v>0</v>
      </c>
      <c r="D15" s="152">
        <f>SUMIFS(Marche!X:X,Marche!R:R,"*e ordinaria*",Marche!O:O,"*à*")</f>
        <v>0</v>
      </c>
      <c r="E15" s="152">
        <f>+SUMIFS(Marche!Y:Y,Marche!R:R,"*e ordinaria*",Marche!O:O,"*à*")</f>
        <v>0</v>
      </c>
      <c r="F15" s="152">
        <f>+SUMIFS(Marche!Z:Z,Marche!R:R,"*e ordinaria*",Marche!O:O,"*à*")</f>
        <v>0</v>
      </c>
      <c r="G15" s="152">
        <f>SUMIFS(Marche!X:X,Marche!R:R,"*",Marche!O:O,"*à*")-SUMIFS(Marche!X:X,Marche!R:R,"*e ordinaria*",Marche!O:O,"*à*")</f>
        <v>0</v>
      </c>
      <c r="H15" s="152">
        <f>+SUMIFS(Marche!Y:Y,Marche!R:R,"*",Marche!O:O,"*à*")-SUMIFS(Marche!Y:Y,Marche!R:R,"*e ordinaria*",Marche!O:O,"*à*")</f>
        <v>0</v>
      </c>
      <c r="I15" s="153">
        <f>+SUMIFS(Marche!Z:Z,Marche!R:R,"*",Marche!O:O,"*à*")-SUMIFS(Marche!Z:Z,Marche!R:R,"*e ordinaria*",Marche!O:O,"*à*")</f>
        <v>0</v>
      </c>
    </row>
    <row r="16" spans="2:11" s="144" customFormat="1" ht="15.75" x14ac:dyDescent="0.25">
      <c r="B16" s="150" t="s">
        <v>130</v>
      </c>
      <c r="C16" s="151">
        <f t="shared" si="0"/>
        <v>0</v>
      </c>
      <c r="D16" s="152">
        <f>SUMIFS(Molise!X:X,Molise!R:R,"*e ordinaria*",Molise!O:O,"*à*")</f>
        <v>0</v>
      </c>
      <c r="E16" s="152">
        <f>+SUMIFS(Molise!Y:Y,Molise!R:R,"*e ordinaria*",Molise!O:O,"*à*")</f>
        <v>0</v>
      </c>
      <c r="F16" s="152">
        <f>+SUMIFS(Molise!Z:Z,Molise!R:R,"*e ordinaria*",Molise!O:O,"*à*")</f>
        <v>0</v>
      </c>
      <c r="G16" s="152">
        <f>SUMIFS(Molise!X:X,Molise!R:R,"*",Molise!O:O,"*à*")-SUMIFS(Molise!X:X,Molise!R:R,"*e ordinaria*",Molise!O:O,"*à*")</f>
        <v>0</v>
      </c>
      <c r="H16" s="152">
        <f>+SUMIFS(Molise!Y:Y,Molise!R:R,"*",Molise!O:O,"*à*")-SUMIFS(Molise!Y:Y,Molise!R:R,"*e ordinaria*",Molise!O:O,"*à*")</f>
        <v>0</v>
      </c>
      <c r="I16" s="153">
        <f>+SUMIFS(Molise!Z:Z,Molise!R:R,"*",Molise!O:O,"*à*")-SUMIFS(Molise!Z:Z,Molise!R:R,"*e ordinaria*",Molise!O:O,"*à*")</f>
        <v>0</v>
      </c>
    </row>
    <row r="17" spans="2:11" s="144" customFormat="1" ht="15.75" x14ac:dyDescent="0.25">
      <c r="B17" s="150" t="s">
        <v>131</v>
      </c>
      <c r="C17" s="151">
        <f t="shared" si="0"/>
        <v>0</v>
      </c>
      <c r="D17" s="152">
        <f>SUMIFS(Piemonte!X:X,Piemonte!R:R,"*e ordinaria*",Piemonte!O:O,"*à*")</f>
        <v>0</v>
      </c>
      <c r="E17" s="152">
        <f>+SUMIFS(Piemonte!Y:Y,Piemonte!R:R,"*e ordinaria*",Piemonte!O:O,"*à*")</f>
        <v>0</v>
      </c>
      <c r="F17" s="152">
        <f>+SUMIFS(Piemonte!Z:Z,Piemonte!R:R,"*e ordinaria*",Piemonte!O:O,"*à*")</f>
        <v>0</v>
      </c>
      <c r="G17" s="152">
        <f>SUMIFS(Piemonte!X:X,Piemonte!R:R,"*",Piemonte!O:O,"*à*")-SUMIFS(Piemonte!X:X,Piemonte!R:R,"*e ordinaria*",Piemonte!O:O,"*à*")</f>
        <v>0</v>
      </c>
      <c r="H17" s="152">
        <f>+SUMIFS(Piemonte!Y:Y,Piemonte!R:R,"*",Piemonte!O:O,"*à*")-SUMIFS(Piemonte!Y:Y,Piemonte!R:R,"*e ordinaria*",Piemonte!O:O,"*à*")</f>
        <v>0</v>
      </c>
      <c r="I17" s="153">
        <f>+SUMIFS(Piemonte!Z:Z,Piemonte!R:R,"*",Piemonte!O:O,"*à*")-SUMIFS(Piemonte!Z:Z,Piemonte!R:R,"*e ordinaria*",Piemonte!O:O,"*à*")</f>
        <v>0</v>
      </c>
    </row>
    <row r="18" spans="2:11" s="144" customFormat="1" ht="15.75" x14ac:dyDescent="0.25">
      <c r="B18" s="150" t="s">
        <v>132</v>
      </c>
      <c r="C18" s="151">
        <f t="shared" si="0"/>
        <v>0</v>
      </c>
      <c r="D18" s="152">
        <f>SUMIFS(Puglia!X:X,Puglia!R:R,"*e ordinaria*",Puglia!O:O,"*à*")</f>
        <v>0</v>
      </c>
      <c r="E18" s="152">
        <f>+SUMIFS(Puglia!Y:Y,Puglia!R:R,"*e ordinaria*",Puglia!O:O,"*à*")</f>
        <v>0</v>
      </c>
      <c r="F18" s="152">
        <f>+SUMIFS(Puglia!Z:Z,Puglia!R:R,"*e ordinaria*",Puglia!O:O,"*à*")</f>
        <v>0</v>
      </c>
      <c r="G18" s="152">
        <f>SUMIFS(Puglia!X:X,Puglia!R:R,"*",Puglia!O:O,"*à*")-SUMIFS(Puglia!X:X,Puglia!R:R,"*e ordinaria*",Puglia!O:O,"*à*")</f>
        <v>0</v>
      </c>
      <c r="H18" s="152">
        <f>+SUMIFS(Puglia!Y:Y,Puglia!R:R,"*",Puglia!O:O,"*à*")-SUMIFS(Puglia!Y:Y,Puglia!R:R,"*e ordinaria*",Puglia!O:O,"*à*")</f>
        <v>0</v>
      </c>
      <c r="I18" s="153">
        <f>+SUMIFS(Puglia!Z:Z,Puglia!R:R,"*",Puglia!O:O,"*à*")-SUMIFS(Puglia!Z:Z,Puglia!R:R,"*e ordinaria*",Puglia!O:O,"*à*")</f>
        <v>0</v>
      </c>
    </row>
    <row r="19" spans="2:11" s="144" customFormat="1" ht="15.75" x14ac:dyDescent="0.25">
      <c r="B19" s="150" t="s">
        <v>133</v>
      </c>
      <c r="C19" s="151">
        <f t="shared" si="0"/>
        <v>0</v>
      </c>
      <c r="D19" s="152">
        <f>SUMIFS(Sardegna!X:X,Sardegna!R:R,"*e ordinaria*",Sardegna!O:O,"*à*")</f>
        <v>0</v>
      </c>
      <c r="E19" s="152">
        <f>+SUMIFS(Sardegna!Y:Y,Sardegna!R:R,"*e ordinaria*",Sardegna!O:O,"*à*")</f>
        <v>0</v>
      </c>
      <c r="F19" s="152">
        <f>+SUMIFS(Sardegna!Z:Z,Sardegna!R:R,"*e ordinaria*",Sardegna!O:O,"*à*")</f>
        <v>0</v>
      </c>
      <c r="G19" s="152">
        <f>SUMIFS(Sardegna!X:X,Sardegna!R:R,"*",Sardegna!O:O,"*à*")-SUMIFS(Sardegna!X:X,Sardegna!R:R,"*e ordinaria*",Sardegna!O:O,"*à*")</f>
        <v>0</v>
      </c>
      <c r="H19" s="152">
        <f>+SUMIFS(Sardegna!Y:Y,Sardegna!R:R,"*",Sardegna!O:O,"*à*")-SUMIFS(Sardegna!Y:Y,Sardegna!R:R,"*e ordinaria*",Sardegna!O:O,"*à*")</f>
        <v>0</v>
      </c>
      <c r="I19" s="153">
        <f>+SUMIFS(Sardegna!Z:Z,Sardegna!R:R,"*",Sardegna!O:O,"*à*")-SUMIFS(Sardegna!Z:Z,Sardegna!R:R,"*e ordinaria*",Sardegna!O:O,"*à*")</f>
        <v>0</v>
      </c>
    </row>
    <row r="20" spans="2:11" s="144" customFormat="1" ht="15.75" x14ac:dyDescent="0.25">
      <c r="B20" s="150" t="s">
        <v>134</v>
      </c>
      <c r="C20" s="151">
        <f t="shared" si="0"/>
        <v>0</v>
      </c>
      <c r="D20" s="152">
        <f>SUMIFS(Sicilia!X:X,Sicilia!R:R,"*e ordinaria*",Sicilia!O:O,"*à*")</f>
        <v>0</v>
      </c>
      <c r="E20" s="152">
        <f>+SUMIFS(Sicilia!Y:Y,Sicilia!R:R,"*e ordinaria*",Sicilia!O:O,"*à*")</f>
        <v>0</v>
      </c>
      <c r="F20" s="152">
        <f>+SUMIFS(Sicilia!Z:Z,Sicilia!R:R,"*e ordinaria*",Sicilia!O:O,"*à*")</f>
        <v>0</v>
      </c>
      <c r="G20" s="152">
        <f>SUMIFS(Sicilia!X:X,Sicilia!R:R,"*",Sicilia!O:O,"*à*")-SUMIFS(Sicilia!X:X,Sicilia!R:R,"*e ordinaria*",Sicilia!O:O,"*à*")</f>
        <v>0</v>
      </c>
      <c r="H20" s="152">
        <f>+SUMIFS(Sicilia!Y:Y,Sicilia!R:R,"*",Sicilia!O:O,"*à*")-SUMIFS(Sicilia!Y:Y,Sicilia!R:R,"*e ordinaria*",Sicilia!O:O,"*à*")</f>
        <v>0</v>
      </c>
      <c r="I20" s="153">
        <f>+SUMIFS(Sicilia!Z:Z,Sicilia!R:R,"*",Sicilia!O:O,"*à*")-SUMIFS(Sicilia!Z:Z,Sicilia!R:R,"*e ordinaria*",Sicilia!O:O,"*à*")</f>
        <v>0</v>
      </c>
    </row>
    <row r="21" spans="2:11" s="144" customFormat="1" ht="15.75" x14ac:dyDescent="0.25">
      <c r="B21" s="150" t="s">
        <v>135</v>
      </c>
      <c r="C21" s="151">
        <f t="shared" si="0"/>
        <v>0</v>
      </c>
      <c r="D21" s="152">
        <f>SUMIFS(Toscana!X:X,Toscana!R:R,"*e ordinaria*",Toscana!O:O,"*à*")</f>
        <v>0</v>
      </c>
      <c r="E21" s="152">
        <f>+SUMIFS(Toscana!Y:Y,Toscana!R:R,"*e ordinaria*",Toscana!O:O,"*à*")</f>
        <v>0</v>
      </c>
      <c r="F21" s="152">
        <f>+SUMIFS(Toscana!Z:Z,Toscana!R:R,"*e ordinaria*",Toscana!O:O,"*à*")</f>
        <v>0</v>
      </c>
      <c r="G21" s="152">
        <f>SUMIFS(Toscana!X:X,Toscana!R:R,"*",Toscana!O:O,"*à*")-SUMIFS(Toscana!X:X,Toscana!R:R,"*e ordinaria*",Toscana!O:O,"*à*")</f>
        <v>0</v>
      </c>
      <c r="H21" s="152">
        <f>+SUMIFS(Toscana!Y:Y,Toscana!R:R,"*",Toscana!O:O,"*à*")-SUMIFS(Toscana!Y:Y,Toscana!R:R,"*e ordinaria*",Toscana!O:O,"*à*")</f>
        <v>0</v>
      </c>
      <c r="I21" s="153">
        <f>+SUMIFS(Toscana!Z:Z,Toscana!R:R,"*",Toscana!O:O,"*à*")-SUMIFS(Toscana!Z:Z,Toscana!R:R,"*e ordinaria*",Toscana!O:O,"*à*")</f>
        <v>0</v>
      </c>
    </row>
    <row r="22" spans="2:11" s="144" customFormat="1" ht="15.75" x14ac:dyDescent="0.25">
      <c r="B22" s="150" t="s">
        <v>136</v>
      </c>
      <c r="C22" s="151">
        <f t="shared" si="0"/>
        <v>0</v>
      </c>
      <c r="D22" s="152">
        <f>SUMIFS(Trento!X:X,Trento!R:R,"*e ordinaria*",Trento!O:O,"*à*")</f>
        <v>0</v>
      </c>
      <c r="E22" s="152">
        <f>+SUMIFS(Trento!Y:Y,Trento!R:R,"*e ordinaria*",Trento!O:O,"*à*")</f>
        <v>0</v>
      </c>
      <c r="F22" s="152">
        <f>+SUMIFS(Trento!Z:Z,Trento!R:R,"*e ordinaria*",Trento!O:O,"*à*")</f>
        <v>0</v>
      </c>
      <c r="G22" s="152">
        <f>SUMIFS(Trento!X:X,Trento!R:R,"*",Trento!O:O,"*à*")-SUMIFS(Trento!X:X,Trento!R:R,"*e ordinaria*",Trento!O:O,"*à*")</f>
        <v>0</v>
      </c>
      <c r="H22" s="152">
        <f>+SUMIFS(Trento!Y:Y,Trento!R:R,"*",Trento!O:O,"*à*")-SUMIFS(Trento!Y:Y,Trento!R:R,"*e ordinaria*",Trento!O:O,"*à*")</f>
        <v>0</v>
      </c>
      <c r="I22" s="153">
        <f>+SUMIFS(Trento!Z:Z,Trento!R:R,"*",Trento!O:O,"*à*")-SUMIFS(Trento!Z:Z,Trento!R:R,"*e ordinaria*",Trento!O:O,"*à*")</f>
        <v>0</v>
      </c>
    </row>
    <row r="23" spans="2:11" s="144" customFormat="1" ht="15.75" x14ac:dyDescent="0.25">
      <c r="B23" s="150" t="s">
        <v>137</v>
      </c>
      <c r="C23" s="151">
        <f t="shared" si="0"/>
        <v>0</v>
      </c>
      <c r="D23" s="152">
        <f>SUMIFS(Umbria!X:X,Umbria!R:R,"*e ordinaria*",Umbria!O:O,"*à*")</f>
        <v>0</v>
      </c>
      <c r="E23" s="152">
        <f>+SUMIFS(Umbria!Y:Y,Umbria!R:R,"*e ordinaria*",Umbria!O:O,"*à*")</f>
        <v>0</v>
      </c>
      <c r="F23" s="152">
        <f>+SUMIFS(Umbria!Z:Z,Umbria!R:R,"*e ordinaria*",Umbria!O:O,"*à*")</f>
        <v>0</v>
      </c>
      <c r="G23" s="152">
        <f>SUMIFS(Umbria!X:X,Umbria!R:R,"*",Umbria!O:O,"*à*")-SUMIFS(Umbria!X:X,Umbria!R:R,"*e ordinaria*",Umbria!O:O,"*à*")</f>
        <v>0</v>
      </c>
      <c r="H23" s="152">
        <f>+SUMIFS(Umbria!Y:Y,Umbria!R:R,"*",Umbria!O:O,"*à*")-SUMIFS(Umbria!Y:Y,Umbria!R:R,"*e ordinaria*",Umbria!O:O,"*à*")</f>
        <v>0</v>
      </c>
      <c r="I23" s="153">
        <f>+SUMIFS(Umbria!Z:Z,Umbria!R:R,"*",Umbria!O:O,"*à*")-SUMIFS(Umbria!Z:Z,Umbria!R:R,"*e ordinaria*",Umbria!O:O,"*à*")</f>
        <v>0</v>
      </c>
    </row>
    <row r="24" spans="2:11" s="144" customFormat="1" ht="15.75" x14ac:dyDescent="0.25">
      <c r="B24" s="150" t="s">
        <v>138</v>
      </c>
      <c r="C24" s="151">
        <f t="shared" si="0"/>
        <v>0</v>
      </c>
      <c r="D24" s="152">
        <f>SUMIFS(Veneto!X:X,Veneto!R:R,"*e ordinaria*",Veneto!O:O,"*à*")</f>
        <v>0</v>
      </c>
      <c r="E24" s="152">
        <f>+SUMIFS(Veneto!Y:Y,Veneto!R:R,"*e ordinaria*",Veneto!O:O,"*à*")</f>
        <v>0</v>
      </c>
      <c r="F24" s="152">
        <f>+SUMIFS(Veneto!Z:Z,Veneto!R:R,"*e ordinaria*",Veneto!O:O,"*à*")</f>
        <v>0</v>
      </c>
      <c r="G24" s="152">
        <f>SUMIFS(Veneto!X:X,Veneto!R:R,"*",Veneto!O:O,"*à*")-SUMIFS(Veneto!X:X,Veneto!R:R,"*e ordinaria*",Veneto!O:O,"*à*")</f>
        <v>0</v>
      </c>
      <c r="H24" s="152">
        <f>+SUMIFS(Veneto!Y:Y,Veneto!R:R,"*",Veneto!O:O,"*à*")-SUMIFS(Veneto!Y:Y,Veneto!R:R,"*e ordinaria*",Veneto!O:O,"*à*")</f>
        <v>0</v>
      </c>
      <c r="I24" s="153">
        <f>+SUMIFS(Veneto!Z:Z,Veneto!R:R,"*",Veneto!O:O,"*à*")-SUMIFS(Veneto!Z:Z,Veneto!R:R,"*e ordinaria*",Veneto!O:O,"*à*")</f>
        <v>0</v>
      </c>
    </row>
    <row r="25" spans="2:11" s="144" customFormat="1" ht="15.75" x14ac:dyDescent="0.25">
      <c r="B25" s="150" t="s">
        <v>139</v>
      </c>
      <c r="C25" s="151">
        <f t="shared" si="0"/>
        <v>0</v>
      </c>
      <c r="D25" s="152">
        <f>SUMIFS(Valdaosta!X:X,Valdaosta!R:R,"*e ordinaria*",Valdaosta!O:O,"*à*")</f>
        <v>0</v>
      </c>
      <c r="E25" s="152">
        <f>+SUMIFS(Valdaosta!Y:Y,Valdaosta!R:R,"*e ordinaria*",Valdaosta!O:O,"*à*")</f>
        <v>0</v>
      </c>
      <c r="F25" s="152">
        <f>+SUMIFS(Valdaosta!Z:Z,Valdaosta!R:R,"*e ordinaria*",Valdaosta!O:O,"*à*")</f>
        <v>0</v>
      </c>
      <c r="G25" s="152">
        <f>SUMIFS(Valdaosta!X:X,Valdaosta!R:R,"*",Valdaosta!O:O,"*à*")-SUMIFS(Valdaosta!X:X,Valdaosta!R:R,"*e ordinaria*",Valdaosta!O:O,"*à*")</f>
        <v>0</v>
      </c>
      <c r="H25" s="152">
        <f>+SUMIFS(Valdaosta!Y:Y,Valdaosta!R:R,"*",Valdaosta!O:O,"*à*")-SUMIFS(Valdaosta!Y:Y,Valdaosta!R:R,"*e ordinaria*",Valdaosta!O:O,"*à*")</f>
        <v>0</v>
      </c>
      <c r="I25" s="153">
        <f>+SUMIFS(Valdaosta!Z:Z,Valdaosta!R:R,"*",Valdaosta!O:O,"*à*")-SUMIFS(Valdaosta!Z:Z,Valdaosta!R:R,"*e ordinaria*",Valdaosta!O:O,"*à*")</f>
        <v>0</v>
      </c>
    </row>
    <row r="26" spans="2:11" s="144" customFormat="1" ht="15.75" x14ac:dyDescent="0.25">
      <c r="B26" s="155" t="s">
        <v>140</v>
      </c>
      <c r="C26" s="156">
        <f t="shared" si="0"/>
        <v>0</v>
      </c>
      <c r="D26" s="157">
        <f>SUMIFS(Dir_centrali!X:X,Dir_centrali!R:R,"*e ordinaria*",Dir_centrali!O:O,"*à*")</f>
        <v>0</v>
      </c>
      <c r="E26" s="157">
        <f>+SUMIFS(Dir_centrali!Y:Y,Dir_centrali!R:R,"*e ordinaria*",Dir_centrali!O:O,"*à*")</f>
        <v>0</v>
      </c>
      <c r="F26" s="157">
        <f>+SUMIFS(Dir_centrali!Z:Z,Dir_centrali!R:R,"*e ordinaria*",Dir_centrali!O:O,"*à*")</f>
        <v>0</v>
      </c>
      <c r="G26" s="157">
        <f>SUMIFS(Dir_centrali!X:X,Dir_centrali!R:R,"*",Dir_centrali!O:O,"*à*")-SUMIFS(Dir_centrali!X:X,Dir_centrali!R:R,"*e ordinaria*",Dir_centrali!O:O,"*à*")</f>
        <v>0</v>
      </c>
      <c r="H26" s="157">
        <f>+SUMIFS(Dir_centrali!Y:Y,Dir_centrali!R:R,"*",Dir_centrali!O:O,"*à*")-SUMIFS(Dir_centrali!Y:Y,Dir_centrali!R:R,"*e ordinaria*",Dir_centrali!O:O,"*à*")</f>
        <v>0</v>
      </c>
      <c r="I26" s="157">
        <f>+SUMIFS(Dir_centrali!Z:Z,Dir_centrali!R:R,"*",Dir_centrali!O:O,"*à*")-SUMIFS(Dir_centrali!Z:Z,Dir_centrali!R:R,"*e ordinaria*",Dir_centrali!O:O,"*à*")</f>
        <v>0</v>
      </c>
    </row>
    <row r="27" spans="2:11" s="144" customFormat="1" ht="19.5" thickBot="1" x14ac:dyDescent="0.3">
      <c r="B27" s="63"/>
      <c r="C27" s="139"/>
      <c r="D27" s="139"/>
      <c r="E27" s="139"/>
      <c r="F27" s="139"/>
      <c r="G27" s="139"/>
      <c r="H27" s="139"/>
      <c r="I27" s="139"/>
    </row>
    <row r="28" spans="2:11" s="144" customFormat="1" ht="16.5" thickBot="1" x14ac:dyDescent="0.3">
      <c r="B28" s="172" t="s">
        <v>145</v>
      </c>
      <c r="C28" s="193">
        <f>SUM(C5:C26)</f>
        <v>1940388.96</v>
      </c>
      <c r="D28" s="193">
        <f t="shared" ref="D28:I28" si="1">SUM(D5:D26)</f>
        <v>0</v>
      </c>
      <c r="E28" s="193">
        <f t="shared" si="1"/>
        <v>0</v>
      </c>
      <c r="F28" s="193">
        <f t="shared" si="1"/>
        <v>0</v>
      </c>
      <c r="G28" s="193">
        <f t="shared" si="1"/>
        <v>1581388.96</v>
      </c>
      <c r="H28" s="193">
        <f t="shared" si="1"/>
        <v>359000</v>
      </c>
      <c r="I28" s="194">
        <f t="shared" si="1"/>
        <v>0</v>
      </c>
      <c r="K28" s="158"/>
    </row>
  </sheetData>
  <sheetProtection password="C9C1" sheet="1" objects="1" scenarios="1"/>
  <mergeCells count="4">
    <mergeCell ref="B2:B3"/>
    <mergeCell ref="C2:C3"/>
    <mergeCell ref="D2:F2"/>
    <mergeCell ref="G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5"/>
  <sheetViews>
    <sheetView view="pageBreakPreview" zoomScale="70" zoomScaleNormal="160" zoomScaleSheetLayoutView="70" workbookViewId="0">
      <pane ySplit="9" topLeftCell="A10" activePane="bottomLeft" state="frozen"/>
      <selection pane="bottomLeft" activeCell="A13" sqref="A13"/>
    </sheetView>
  </sheetViews>
  <sheetFormatPr defaultRowHeight="10.5" x14ac:dyDescent="0.15"/>
  <cols>
    <col min="1" max="1" width="18.7109375" style="122" customWidth="1"/>
    <col min="2" max="2" width="8.85546875" style="122" customWidth="1"/>
    <col min="3" max="3" width="19.85546875" style="76" customWidth="1"/>
    <col min="4" max="4" width="16.7109375" style="76" customWidth="1"/>
    <col min="5" max="5" width="12.7109375" style="76" customWidth="1"/>
    <col min="6" max="6" width="11.42578125" style="76" customWidth="1"/>
    <col min="7" max="7" width="22.5703125" style="76" customWidth="1"/>
    <col min="8" max="8" width="11.7109375" style="76" customWidth="1"/>
    <col min="9" max="9" width="12" style="76" customWidth="1"/>
    <col min="10" max="11" width="8.7109375" style="76" customWidth="1"/>
    <col min="12" max="12" width="9.42578125" style="76" customWidth="1"/>
    <col min="13" max="13" width="12.85546875" style="76" customWidth="1"/>
    <col min="14" max="14" width="10.7109375" style="76" customWidth="1"/>
    <col min="15" max="15" width="13.42578125" style="76" customWidth="1"/>
    <col min="16" max="16" width="13.140625" style="76" customWidth="1"/>
    <col min="17" max="17" width="20.7109375" style="76" customWidth="1"/>
    <col min="18" max="18" width="24.85546875" style="76" customWidth="1"/>
    <col min="19" max="19" width="14.140625" style="76" customWidth="1"/>
    <col min="20" max="20" width="35.7109375" style="121" customWidth="1"/>
    <col min="21" max="21" width="11.5703125" style="121" customWidth="1"/>
    <col min="22" max="22" width="20.5703125" style="121" customWidth="1"/>
    <col min="23" max="23" width="16.5703125" style="121" customWidth="1"/>
    <col min="24" max="24" width="17.7109375" style="121" customWidth="1"/>
    <col min="25" max="25" width="14.42578125" style="121" customWidth="1"/>
    <col min="26" max="26" width="15.7109375" style="76" customWidth="1"/>
    <col min="27" max="27" width="13.7109375" style="76" customWidth="1"/>
    <col min="28" max="28" width="21.85546875" style="76" customWidth="1"/>
    <col min="29" max="29" width="12.5703125" style="76" customWidth="1"/>
    <col min="30" max="30" width="15.7109375" style="76" customWidth="1"/>
    <col min="31" max="31" width="9.5703125" style="76" customWidth="1"/>
    <col min="32" max="32" width="10.5703125" style="76" customWidth="1"/>
    <col min="33" max="33" width="17.85546875" style="76" customWidth="1"/>
    <col min="34" max="16384" width="9.140625" style="76"/>
  </cols>
  <sheetData>
    <row r="1" spans="1:33" ht="15" x14ac:dyDescent="0.15">
      <c r="A1" s="329" t="s">
        <v>256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 ht="15" x14ac:dyDescent="0.15">
      <c r="A2" s="330" t="s">
        <v>150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</row>
    <row r="3" spans="1:33" ht="15" x14ac:dyDescent="0.15">
      <c r="A3" s="330" t="s">
        <v>42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</row>
    <row r="4" spans="1:33" ht="15" x14ac:dyDescent="0.15">
      <c r="A4" s="330" t="s">
        <v>43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</row>
    <row r="5" spans="1:33" x14ac:dyDescent="0.15">
      <c r="A5" s="77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</row>
    <row r="6" spans="1:33" s="80" customFormat="1" ht="12" customHeight="1" x14ac:dyDescent="0.2">
      <c r="A6" s="301" t="s">
        <v>44</v>
      </c>
      <c r="B6" s="301" t="s">
        <v>46</v>
      </c>
      <c r="C6" s="326" t="s">
        <v>50</v>
      </c>
      <c r="D6" s="326" t="s">
        <v>47</v>
      </c>
      <c r="E6" s="331" t="s">
        <v>51</v>
      </c>
      <c r="F6" s="332"/>
      <c r="G6" s="333"/>
      <c r="H6" s="301" t="s">
        <v>52</v>
      </c>
      <c r="I6" s="301" t="s">
        <v>54</v>
      </c>
      <c r="J6" s="304" t="s">
        <v>55</v>
      </c>
      <c r="K6" s="304"/>
      <c r="L6" s="304"/>
      <c r="M6" s="301" t="s">
        <v>111</v>
      </c>
      <c r="N6" s="298" t="s">
        <v>9</v>
      </c>
      <c r="O6" s="298" t="s">
        <v>10</v>
      </c>
      <c r="P6" s="305" t="s">
        <v>11</v>
      </c>
      <c r="Q6" s="306"/>
      <c r="R6" s="326" t="s">
        <v>76</v>
      </c>
      <c r="S6" s="326" t="s">
        <v>77</v>
      </c>
      <c r="T6" s="326" t="s">
        <v>78</v>
      </c>
      <c r="U6" s="326" t="s">
        <v>79</v>
      </c>
      <c r="V6" s="298" t="s">
        <v>20</v>
      </c>
      <c r="W6" s="298" t="s">
        <v>99</v>
      </c>
      <c r="X6" s="311" t="s">
        <v>109</v>
      </c>
      <c r="Y6" s="312"/>
      <c r="Z6" s="312"/>
      <c r="AA6" s="312"/>
      <c r="AB6" s="312"/>
      <c r="AC6" s="312"/>
      <c r="AD6" s="312"/>
      <c r="AE6" s="312"/>
      <c r="AF6" s="313"/>
      <c r="AG6" s="317" t="s">
        <v>91</v>
      </c>
    </row>
    <row r="7" spans="1:33" s="80" customFormat="1" ht="12" customHeight="1" x14ac:dyDescent="0.2">
      <c r="A7" s="302"/>
      <c r="B7" s="302"/>
      <c r="C7" s="327"/>
      <c r="D7" s="327"/>
      <c r="E7" s="334"/>
      <c r="F7" s="335"/>
      <c r="G7" s="336"/>
      <c r="H7" s="302"/>
      <c r="I7" s="302"/>
      <c r="J7" s="304"/>
      <c r="K7" s="304"/>
      <c r="L7" s="304"/>
      <c r="M7" s="302"/>
      <c r="N7" s="299"/>
      <c r="O7" s="299"/>
      <c r="P7" s="307"/>
      <c r="Q7" s="308"/>
      <c r="R7" s="327"/>
      <c r="S7" s="327"/>
      <c r="T7" s="327"/>
      <c r="U7" s="327"/>
      <c r="V7" s="299"/>
      <c r="W7" s="299"/>
      <c r="X7" s="314"/>
      <c r="Y7" s="315"/>
      <c r="Z7" s="315"/>
      <c r="AA7" s="315"/>
      <c r="AB7" s="315"/>
      <c r="AC7" s="315"/>
      <c r="AD7" s="315"/>
      <c r="AE7" s="315"/>
      <c r="AF7" s="316"/>
      <c r="AG7" s="318"/>
    </row>
    <row r="8" spans="1:33" s="80" customFormat="1" ht="26.25" customHeight="1" x14ac:dyDescent="0.2">
      <c r="A8" s="302"/>
      <c r="B8" s="302"/>
      <c r="C8" s="327"/>
      <c r="D8" s="327"/>
      <c r="E8" s="334"/>
      <c r="F8" s="335"/>
      <c r="G8" s="336"/>
      <c r="H8" s="302"/>
      <c r="I8" s="302"/>
      <c r="J8" s="304" t="s">
        <v>56</v>
      </c>
      <c r="K8" s="304" t="s">
        <v>57</v>
      </c>
      <c r="L8" s="304" t="s">
        <v>58</v>
      </c>
      <c r="M8" s="302"/>
      <c r="N8" s="299"/>
      <c r="O8" s="299"/>
      <c r="P8" s="309"/>
      <c r="Q8" s="310"/>
      <c r="R8" s="327"/>
      <c r="S8" s="327"/>
      <c r="T8" s="327"/>
      <c r="U8" s="327"/>
      <c r="V8" s="299"/>
      <c r="W8" s="299"/>
      <c r="X8" s="320" t="s">
        <v>6</v>
      </c>
      <c r="Y8" s="320" t="s">
        <v>149</v>
      </c>
      <c r="Z8" s="322" t="s">
        <v>160</v>
      </c>
      <c r="AA8" s="324" t="s">
        <v>85</v>
      </c>
      <c r="AB8" s="324" t="s">
        <v>110</v>
      </c>
      <c r="AC8" s="324" t="s">
        <v>97</v>
      </c>
      <c r="AD8" s="324" t="s">
        <v>87</v>
      </c>
      <c r="AE8" s="337" t="s">
        <v>88</v>
      </c>
      <c r="AF8" s="337"/>
      <c r="AG8" s="318"/>
    </row>
    <row r="9" spans="1:33" s="80" customFormat="1" ht="44.25" customHeight="1" x14ac:dyDescent="0.2">
      <c r="A9" s="303"/>
      <c r="B9" s="303"/>
      <c r="C9" s="328"/>
      <c r="D9" s="328"/>
      <c r="E9" s="81" t="s">
        <v>48</v>
      </c>
      <c r="F9" s="81" t="s">
        <v>49</v>
      </c>
      <c r="G9" s="81" t="s">
        <v>98</v>
      </c>
      <c r="H9" s="303"/>
      <c r="I9" s="303"/>
      <c r="J9" s="304"/>
      <c r="K9" s="304"/>
      <c r="L9" s="304"/>
      <c r="M9" s="303"/>
      <c r="N9" s="300"/>
      <c r="O9" s="300"/>
      <c r="P9" s="82" t="s">
        <v>58</v>
      </c>
      <c r="Q9" s="82" t="s">
        <v>75</v>
      </c>
      <c r="R9" s="328"/>
      <c r="S9" s="328"/>
      <c r="T9" s="328"/>
      <c r="U9" s="328"/>
      <c r="V9" s="300"/>
      <c r="W9" s="300"/>
      <c r="X9" s="321"/>
      <c r="Y9" s="321"/>
      <c r="Z9" s="323"/>
      <c r="AA9" s="325"/>
      <c r="AB9" s="325"/>
      <c r="AC9" s="325"/>
      <c r="AD9" s="325"/>
      <c r="AE9" s="83" t="s">
        <v>89</v>
      </c>
      <c r="AF9" s="84" t="s">
        <v>90</v>
      </c>
      <c r="AG9" s="319"/>
    </row>
    <row r="10" spans="1:33" ht="55.5" customHeight="1" x14ac:dyDescent="0.15">
      <c r="A10" s="91" t="s">
        <v>325</v>
      </c>
      <c r="B10" s="85"/>
      <c r="C10" s="85"/>
      <c r="D10" s="86" t="s">
        <v>154</v>
      </c>
      <c r="E10" s="85" t="s">
        <v>257</v>
      </c>
      <c r="F10" s="85" t="s">
        <v>258</v>
      </c>
      <c r="G10" s="85" t="s">
        <v>259</v>
      </c>
      <c r="H10" s="85"/>
      <c r="I10" s="85"/>
      <c r="J10" s="85" t="s">
        <v>260</v>
      </c>
      <c r="K10" s="85" t="s">
        <v>261</v>
      </c>
      <c r="L10" s="85" t="s">
        <v>262</v>
      </c>
      <c r="M10" s="85" t="s">
        <v>263</v>
      </c>
      <c r="N10" s="87">
        <v>22000053</v>
      </c>
      <c r="O10" s="88" t="s">
        <v>14</v>
      </c>
      <c r="P10" s="87" t="s">
        <v>264</v>
      </c>
      <c r="Q10" s="87" t="s">
        <v>265</v>
      </c>
      <c r="R10" s="88" t="s">
        <v>65</v>
      </c>
      <c r="S10" s="89"/>
      <c r="T10" s="90" t="s">
        <v>266</v>
      </c>
      <c r="U10" s="87" t="s">
        <v>80</v>
      </c>
      <c r="V10" s="87" t="s">
        <v>25</v>
      </c>
      <c r="W10" s="87" t="s">
        <v>101</v>
      </c>
      <c r="X10" s="49">
        <v>1215000</v>
      </c>
      <c r="Y10" s="52"/>
      <c r="Z10" s="52"/>
      <c r="AA10" s="49"/>
      <c r="AB10" s="49">
        <f>SUM(X10:Z10)</f>
        <v>1215000</v>
      </c>
      <c r="AC10" s="49"/>
      <c r="AD10" s="49"/>
      <c r="AE10" s="49"/>
      <c r="AF10" s="35"/>
      <c r="AG10" s="18"/>
    </row>
    <row r="11" spans="1:33" ht="55.5" customHeight="1" x14ac:dyDescent="0.15">
      <c r="A11" s="91" t="s">
        <v>326</v>
      </c>
      <c r="B11" s="85"/>
      <c r="C11" s="85"/>
      <c r="D11" s="85" t="s">
        <v>154</v>
      </c>
      <c r="E11" s="85" t="s">
        <v>257</v>
      </c>
      <c r="F11" s="85" t="s">
        <v>258</v>
      </c>
      <c r="G11" s="85" t="s">
        <v>259</v>
      </c>
      <c r="H11" s="85"/>
      <c r="I11" s="85"/>
      <c r="J11" s="85" t="s">
        <v>260</v>
      </c>
      <c r="K11" s="85" t="s">
        <v>261</v>
      </c>
      <c r="L11" s="85" t="s">
        <v>262</v>
      </c>
      <c r="M11" s="85" t="s">
        <v>263</v>
      </c>
      <c r="N11" s="87">
        <v>22000053</v>
      </c>
      <c r="O11" s="88" t="s">
        <v>14</v>
      </c>
      <c r="P11" s="87" t="s">
        <v>264</v>
      </c>
      <c r="Q11" s="87" t="s">
        <v>265</v>
      </c>
      <c r="R11" s="88" t="s">
        <v>65</v>
      </c>
      <c r="S11" s="89"/>
      <c r="T11" s="90" t="s">
        <v>267</v>
      </c>
      <c r="U11" s="87" t="s">
        <v>80</v>
      </c>
      <c r="V11" s="87" t="s">
        <v>25</v>
      </c>
      <c r="W11" s="87" t="s">
        <v>101</v>
      </c>
      <c r="X11" s="49">
        <v>900000</v>
      </c>
      <c r="Y11" s="49"/>
      <c r="Z11" s="49"/>
      <c r="AA11" s="49"/>
      <c r="AB11" s="49">
        <f>SUM(X11:Z11)</f>
        <v>900000</v>
      </c>
      <c r="AC11" s="49"/>
      <c r="AD11" s="49"/>
      <c r="AE11" s="49"/>
      <c r="AF11" s="35"/>
      <c r="AG11" s="18"/>
    </row>
    <row r="12" spans="1:33" ht="80.25" customHeight="1" x14ac:dyDescent="0.15">
      <c r="A12" s="91" t="s">
        <v>327</v>
      </c>
      <c r="B12" s="85"/>
      <c r="C12" s="31" t="s">
        <v>280</v>
      </c>
      <c r="D12" s="85" t="s">
        <v>154</v>
      </c>
      <c r="E12" s="85" t="s">
        <v>257</v>
      </c>
      <c r="F12" s="85" t="s">
        <v>258</v>
      </c>
      <c r="G12" s="85" t="s">
        <v>259</v>
      </c>
      <c r="H12" s="85"/>
      <c r="I12" s="85"/>
      <c r="J12" s="85" t="s">
        <v>260</v>
      </c>
      <c r="K12" s="85" t="s">
        <v>261</v>
      </c>
      <c r="L12" s="85" t="s">
        <v>262</v>
      </c>
      <c r="M12" s="85" t="s">
        <v>263</v>
      </c>
      <c r="N12" s="87">
        <v>22000053</v>
      </c>
      <c r="O12" s="88" t="s">
        <v>14</v>
      </c>
      <c r="P12" s="87" t="s">
        <v>264</v>
      </c>
      <c r="Q12" s="87" t="s">
        <v>265</v>
      </c>
      <c r="R12" s="88" t="s">
        <v>65</v>
      </c>
      <c r="S12" s="89"/>
      <c r="T12" s="91" t="s">
        <v>268</v>
      </c>
      <c r="U12" s="87" t="s">
        <v>80</v>
      </c>
      <c r="V12" s="87" t="s">
        <v>25</v>
      </c>
      <c r="W12" s="87" t="s">
        <v>101</v>
      </c>
      <c r="X12" s="49">
        <v>199800</v>
      </c>
      <c r="Y12" s="49"/>
      <c r="Z12" s="49"/>
      <c r="AA12" s="49"/>
      <c r="AB12" s="49">
        <f>SUM(X12:Z12)+1015200</f>
        <v>1215000</v>
      </c>
      <c r="AC12" s="49"/>
      <c r="AD12" s="49"/>
      <c r="AE12" s="49"/>
      <c r="AF12" s="35"/>
      <c r="AG12" s="18"/>
    </row>
    <row r="13" spans="1:33" ht="80.25" customHeight="1" x14ac:dyDescent="0.15">
      <c r="A13" s="91" t="s">
        <v>328</v>
      </c>
      <c r="B13" s="85"/>
      <c r="C13" s="85" t="s">
        <v>281</v>
      </c>
      <c r="D13" s="85" t="s">
        <v>154</v>
      </c>
      <c r="E13" s="85" t="s">
        <v>257</v>
      </c>
      <c r="F13" s="85" t="s">
        <v>258</v>
      </c>
      <c r="G13" s="85" t="s">
        <v>259</v>
      </c>
      <c r="H13" s="85"/>
      <c r="I13" s="85"/>
      <c r="J13" s="85" t="s">
        <v>260</v>
      </c>
      <c r="K13" s="85" t="s">
        <v>269</v>
      </c>
      <c r="L13" s="85" t="s">
        <v>270</v>
      </c>
      <c r="M13" s="85" t="s">
        <v>271</v>
      </c>
      <c r="N13" s="87">
        <v>22000001</v>
      </c>
      <c r="O13" s="92" t="s">
        <v>12</v>
      </c>
      <c r="P13" s="87" t="s">
        <v>272</v>
      </c>
      <c r="Q13" s="87" t="s">
        <v>273</v>
      </c>
      <c r="R13" s="88" t="s">
        <v>65</v>
      </c>
      <c r="S13" s="89"/>
      <c r="T13" s="91" t="s">
        <v>274</v>
      </c>
      <c r="U13" s="87" t="s">
        <v>80</v>
      </c>
      <c r="V13" s="87" t="s">
        <v>29</v>
      </c>
      <c r="W13" s="87" t="s">
        <v>101</v>
      </c>
      <c r="X13" s="49">
        <v>910000</v>
      </c>
      <c r="Y13" s="49"/>
      <c r="Z13" s="49"/>
      <c r="AA13" s="49"/>
      <c r="AB13" s="49">
        <f t="shared" ref="AB13" si="0">SUM(X13:Z13)</f>
        <v>910000</v>
      </c>
      <c r="AC13" s="49"/>
      <c r="AD13" s="49"/>
      <c r="AE13" s="49"/>
      <c r="AF13" s="35"/>
      <c r="AG13" s="18"/>
    </row>
    <row r="14" spans="1:33" ht="32.1" hidden="1" customHeight="1" x14ac:dyDescent="0.15">
      <c r="A14" s="30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/>
      <c r="O14" s="88"/>
      <c r="P14" s="87"/>
      <c r="Q14" s="87"/>
      <c r="R14" s="88"/>
      <c r="S14" s="89"/>
      <c r="T14" s="90"/>
      <c r="U14" s="87"/>
      <c r="V14" s="87"/>
      <c r="W14" s="87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hidden="1" customHeight="1" x14ac:dyDescent="0.15">
      <c r="A15" s="30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7"/>
      <c r="O15" s="88"/>
      <c r="P15" s="87"/>
      <c r="Q15" s="87"/>
      <c r="R15" s="88"/>
      <c r="S15" s="89"/>
      <c r="T15" s="90"/>
      <c r="U15" s="87"/>
      <c r="V15" s="87"/>
      <c r="W15" s="87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hidden="1" customHeight="1" x14ac:dyDescent="0.15">
      <c r="A16" s="30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7"/>
      <c r="O16" s="88"/>
      <c r="P16" s="87"/>
      <c r="Q16" s="87"/>
      <c r="R16" s="88"/>
      <c r="S16" s="89"/>
      <c r="T16" s="90"/>
      <c r="U16" s="87"/>
      <c r="V16" s="87"/>
      <c r="W16" s="87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7"/>
      <c r="O17" s="88"/>
      <c r="P17" s="87"/>
      <c r="Q17" s="87"/>
      <c r="R17" s="88"/>
      <c r="S17" s="89"/>
      <c r="T17" s="90"/>
      <c r="U17" s="87"/>
      <c r="V17" s="87"/>
      <c r="W17" s="87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thickBot="1" x14ac:dyDescent="0.2">
      <c r="A18" s="30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7"/>
      <c r="O18" s="88"/>
      <c r="P18" s="87"/>
      <c r="Q18" s="87"/>
      <c r="R18" s="88"/>
      <c r="S18" s="89"/>
      <c r="T18" s="90"/>
      <c r="U18" s="87"/>
      <c r="V18" s="87"/>
      <c r="W18" s="87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15" thickBot="1" x14ac:dyDescent="0.25">
      <c r="A19" s="93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5" t="s">
        <v>5</v>
      </c>
      <c r="U19" s="95"/>
      <c r="V19" s="95"/>
      <c r="W19" s="95"/>
      <c r="X19" s="96">
        <f>SUM(X10:X18)</f>
        <v>3224800</v>
      </c>
      <c r="Y19" s="97">
        <f t="shared" ref="Y19:AE19" si="1">SUM(Y10:Y18)</f>
        <v>0</v>
      </c>
      <c r="Z19" s="97">
        <f t="shared" si="1"/>
        <v>0</v>
      </c>
      <c r="AA19" s="97">
        <f t="shared" si="1"/>
        <v>0</v>
      </c>
      <c r="AB19" s="97">
        <f t="shared" si="1"/>
        <v>4240000</v>
      </c>
      <c r="AC19" s="97">
        <f t="shared" si="1"/>
        <v>0</v>
      </c>
      <c r="AD19" s="97">
        <f t="shared" si="1"/>
        <v>0</v>
      </c>
      <c r="AE19" s="98">
        <f t="shared" si="1"/>
        <v>0</v>
      </c>
      <c r="AF19" s="99"/>
      <c r="AG19" s="100"/>
    </row>
    <row r="20" spans="1:33" ht="14.25" x14ac:dyDescent="0.2">
      <c r="A20" s="93"/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01"/>
      <c r="Y20" s="101"/>
      <c r="Z20" s="102"/>
      <c r="AA20" s="102"/>
      <c r="AB20" s="102"/>
      <c r="AC20" s="102"/>
      <c r="AD20" s="102"/>
      <c r="AE20" s="102"/>
      <c r="AF20" s="102"/>
      <c r="AG20" s="103"/>
    </row>
    <row r="21" spans="1:33" ht="14.25" x14ac:dyDescent="0.2">
      <c r="A21" s="93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04"/>
      <c r="U21" s="104"/>
      <c r="V21" s="104"/>
      <c r="W21" s="104"/>
      <c r="X21" s="105"/>
      <c r="Y21" s="105"/>
      <c r="Z21" s="106"/>
      <c r="AA21" s="106"/>
      <c r="AB21" s="106"/>
      <c r="AC21" s="106"/>
      <c r="AD21" s="106"/>
      <c r="AE21" s="106"/>
      <c r="AF21" s="106"/>
      <c r="AG21" s="107"/>
    </row>
    <row r="22" spans="1:33" ht="27" customHeight="1" x14ac:dyDescent="0.25">
      <c r="A22" s="93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4"/>
      <c r="U22" s="104"/>
      <c r="V22" s="104"/>
      <c r="W22" s="104"/>
      <c r="X22" s="104"/>
      <c r="Y22" s="104"/>
      <c r="Z22" s="104"/>
      <c r="AA22" s="104"/>
      <c r="AB22" s="108"/>
      <c r="AC22" s="104"/>
      <c r="AD22" s="104"/>
      <c r="AE22" s="104"/>
      <c r="AF22" s="104"/>
      <c r="AG22" s="109"/>
    </row>
    <row r="23" spans="1:33" ht="27" customHeight="1" x14ac:dyDescent="0.25">
      <c r="A23" s="93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4"/>
      <c r="U23" s="104"/>
      <c r="V23" s="104"/>
      <c r="W23" s="104"/>
      <c r="X23" s="104"/>
      <c r="Y23" s="104"/>
      <c r="Z23" s="104"/>
      <c r="AA23" s="104"/>
      <c r="AB23" s="108"/>
      <c r="AC23" s="104"/>
      <c r="AD23" s="104"/>
      <c r="AE23" s="104"/>
      <c r="AF23" s="101"/>
      <c r="AG23" s="110"/>
    </row>
    <row r="24" spans="1:33" ht="14.25" x14ac:dyDescent="0.2">
      <c r="A24" s="295" t="s">
        <v>45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94"/>
      <c r="V24" s="94"/>
      <c r="W24" s="94"/>
      <c r="X24" s="104"/>
      <c r="Y24" s="104"/>
      <c r="Z24" s="104"/>
      <c r="AA24" s="104"/>
      <c r="AB24" s="104"/>
      <c r="AC24" s="104"/>
      <c r="AD24" s="104"/>
      <c r="AE24" s="104"/>
      <c r="AF24" s="111"/>
      <c r="AG24" s="112"/>
    </row>
    <row r="25" spans="1:33" ht="15" x14ac:dyDescent="0.2">
      <c r="A25" s="295" t="s">
        <v>53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94"/>
      <c r="V25" s="94"/>
      <c r="W25" s="94"/>
      <c r="X25" s="113"/>
      <c r="Y25" s="113"/>
      <c r="Z25" s="114"/>
      <c r="AA25" s="114"/>
      <c r="AB25" s="115"/>
      <c r="AC25" s="114"/>
      <c r="AD25" s="114"/>
      <c r="AE25" s="114"/>
      <c r="AF25" s="114"/>
      <c r="AG25" s="79"/>
    </row>
    <row r="26" spans="1:33" ht="15" x14ac:dyDescent="0.2">
      <c r="A26" s="295" t="s">
        <v>83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94"/>
      <c r="V26" s="94"/>
      <c r="W26" s="94"/>
      <c r="X26" s="113"/>
      <c r="Y26" s="113"/>
      <c r="Z26" s="114"/>
      <c r="AA26" s="114"/>
      <c r="AB26" s="115"/>
      <c r="AC26" s="114"/>
      <c r="AD26" s="114"/>
      <c r="AE26" s="114"/>
      <c r="AF26" s="114"/>
      <c r="AG26" s="79"/>
    </row>
    <row r="27" spans="1:33" ht="14.25" x14ac:dyDescent="0.2">
      <c r="A27" s="295" t="s">
        <v>84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94"/>
      <c r="V27" s="94"/>
      <c r="W27" s="94"/>
      <c r="X27" s="94"/>
      <c r="Y27" s="94"/>
      <c r="Z27" s="114"/>
      <c r="AA27" s="114"/>
      <c r="AB27" s="114"/>
      <c r="AC27" s="114"/>
      <c r="AD27" s="114"/>
      <c r="AE27" s="114"/>
      <c r="AF27" s="114"/>
      <c r="AG27" s="79"/>
    </row>
    <row r="28" spans="1:33" ht="14.25" x14ac:dyDescent="0.2">
      <c r="A28" s="295" t="s">
        <v>86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94"/>
      <c r="V28" s="94"/>
      <c r="W28" s="94"/>
      <c r="X28" s="94"/>
      <c r="Y28" s="94"/>
      <c r="Z28" s="114"/>
      <c r="AA28" s="114"/>
      <c r="AB28" s="114"/>
      <c r="AC28" s="114"/>
      <c r="AD28" s="114"/>
      <c r="AE28" s="114"/>
      <c r="AF28" s="114"/>
      <c r="AG28" s="79"/>
    </row>
    <row r="29" spans="1:33" ht="14.25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7"/>
      <c r="AB29" s="117"/>
      <c r="AC29" s="117"/>
      <c r="AD29" s="117"/>
      <c r="AE29" s="114"/>
      <c r="AF29" s="114"/>
      <c r="AG29" s="79"/>
    </row>
    <row r="30" spans="1:33" ht="14.25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7"/>
      <c r="AB30" s="117"/>
      <c r="AC30" s="117"/>
      <c r="AD30" s="117"/>
      <c r="AE30" s="114"/>
      <c r="AF30" s="114"/>
      <c r="AG30" s="79"/>
    </row>
    <row r="31" spans="1:33" x14ac:dyDescent="0.15">
      <c r="A31" s="118"/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78"/>
      <c r="U31" s="78"/>
      <c r="V31" s="78"/>
      <c r="W31" s="78"/>
      <c r="X31" s="78"/>
      <c r="Y31" s="78"/>
      <c r="Z31" s="79"/>
      <c r="AA31" s="79"/>
      <c r="AB31" s="79"/>
      <c r="AC31" s="79"/>
      <c r="AD31" s="79"/>
      <c r="AE31" s="79"/>
      <c r="AF31" s="79"/>
      <c r="AG31" s="79"/>
    </row>
    <row r="37" spans="20:44" ht="14.25" x14ac:dyDescent="0.2"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296"/>
      <c r="AE37" s="296"/>
      <c r="AF37" s="296"/>
      <c r="AG37" s="296"/>
      <c r="AH37" s="120"/>
      <c r="AI37" s="120"/>
      <c r="AJ37" s="120"/>
      <c r="AK37" s="120"/>
      <c r="AL37" s="120"/>
      <c r="AM37" s="120"/>
      <c r="AN37" s="120"/>
      <c r="AO37" s="120"/>
    </row>
    <row r="38" spans="20:44" ht="14.25" x14ac:dyDescent="0.2"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</row>
    <row r="39" spans="20:44" ht="14.25" x14ac:dyDescent="0.2"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</row>
    <row r="40" spans="20:44" ht="14.25" x14ac:dyDescent="0.2"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</row>
    <row r="45" spans="20:44" ht="14.25" x14ac:dyDescent="0.2">
      <c r="Z45" s="294" t="s">
        <v>41</v>
      </c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</row>
  </sheetData>
  <protectedRanges>
    <protectedRange password="CF7A" sqref="N14:N18 P14:Q18 P10:Q12 N10:N12" name="Intervallo1_3"/>
    <protectedRange password="CF7A" sqref="N13 P13:Q13" name="Intervallo1_3_2"/>
  </protectedRanges>
  <dataConsolidate/>
  <mergeCells count="45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AC8:AC9"/>
    <mergeCell ref="AD8:AD9"/>
    <mergeCell ref="AE8:AF8"/>
    <mergeCell ref="A26:T26"/>
    <mergeCell ref="X6:AF7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V6:V9"/>
    <mergeCell ref="A24:T24"/>
    <mergeCell ref="A25:T25"/>
    <mergeCell ref="W6:W9"/>
    <mergeCell ref="I6:I9"/>
    <mergeCell ref="J6:L7"/>
    <mergeCell ref="M6:M9"/>
    <mergeCell ref="N6:N9"/>
    <mergeCell ref="O6:O9"/>
    <mergeCell ref="P6:Q8"/>
    <mergeCell ref="Z45:AR45"/>
    <mergeCell ref="A27:T27"/>
    <mergeCell ref="A28:T28"/>
    <mergeCell ref="AD37:AG37"/>
    <mergeCell ref="T38:AO38"/>
    <mergeCell ref="T39:AO39"/>
    <mergeCell ref="T40:AO40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2" fitToHeight="0" orientation="landscape" r:id="rId1"/>
  <headerFooter>
    <oddFooter>&amp;CPagina &amp;P di &amp;P &amp;RSCHEDA 2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302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301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300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topLeftCell="E1" zoomScale="78" zoomScaleNormal="160" zoomScaleSheetLayoutView="78" workbookViewId="0">
      <pane ySplit="9" topLeftCell="A10" activePane="bottomLeft" state="frozen"/>
      <selection pane="bottomLeft" activeCell="E11" sqref="E11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3" width="19.85546875" style="6" customWidth="1"/>
    <col min="4" max="4" width="16.7109375" style="6" customWidth="1"/>
    <col min="5" max="6" width="10.7109375" style="6" customWidth="1"/>
    <col min="7" max="7" width="15.5703125" style="6" bestFit="1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4.1406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9.42578125" style="13" customWidth="1"/>
    <col min="25" max="25" width="15" style="13" customWidth="1"/>
    <col min="26" max="26" width="15.7109375" style="6" customWidth="1"/>
    <col min="27" max="27" width="13.7109375" style="6" customWidth="1"/>
    <col min="28" max="28" width="22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279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27" t="s">
        <v>58</v>
      </c>
      <c r="Q9" s="27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28" t="s">
        <v>89</v>
      </c>
      <c r="AF9" s="29" t="s">
        <v>90</v>
      </c>
      <c r="AG9" s="255"/>
    </row>
    <row r="10" spans="1:33" ht="57" x14ac:dyDescent="0.15">
      <c r="A10" s="91" t="s">
        <v>329</v>
      </c>
      <c r="B10" s="31"/>
      <c r="C10" s="130" t="s">
        <v>153</v>
      </c>
      <c r="D10" s="54" t="s">
        <v>154</v>
      </c>
      <c r="E10" s="31" t="s">
        <v>155</v>
      </c>
      <c r="F10" s="31" t="s">
        <v>156</v>
      </c>
      <c r="G10" s="31"/>
      <c r="H10" s="31" t="s">
        <v>107</v>
      </c>
      <c r="I10" s="31" t="s">
        <v>107</v>
      </c>
      <c r="J10" s="31" t="s">
        <v>162</v>
      </c>
      <c r="K10" s="31" t="s">
        <v>163</v>
      </c>
      <c r="L10" s="31" t="s">
        <v>164</v>
      </c>
      <c r="M10" s="31" t="s">
        <v>161</v>
      </c>
      <c r="N10" s="32"/>
      <c r="O10" s="33" t="s">
        <v>12</v>
      </c>
      <c r="P10" s="32" t="s">
        <v>157</v>
      </c>
      <c r="Q10" s="32" t="s">
        <v>158</v>
      </c>
      <c r="R10" s="33" t="s">
        <v>61</v>
      </c>
      <c r="S10" s="34" t="s">
        <v>147</v>
      </c>
      <c r="T10" s="70" t="s">
        <v>159</v>
      </c>
      <c r="U10" s="32" t="s">
        <v>80</v>
      </c>
      <c r="V10" s="32" t="s">
        <v>30</v>
      </c>
      <c r="W10" s="32" t="s">
        <v>103</v>
      </c>
      <c r="X10" s="49">
        <v>1903000</v>
      </c>
      <c r="Y10" s="52"/>
      <c r="Z10" s="52"/>
      <c r="AA10" s="49"/>
      <c r="AB10" s="49">
        <v>1903000</v>
      </c>
      <c r="AC10" s="49"/>
      <c r="AD10" s="49"/>
      <c r="AE10" s="49"/>
      <c r="AF10" s="35"/>
      <c r="AG10" s="18"/>
    </row>
    <row r="11" spans="1:33" ht="57" x14ac:dyDescent="0.15">
      <c r="A11" s="91" t="s">
        <v>330</v>
      </c>
      <c r="B11" s="31"/>
      <c r="C11" s="91" t="s">
        <v>308</v>
      </c>
      <c r="D11" s="31" t="s">
        <v>154</v>
      </c>
      <c r="E11" s="31" t="s">
        <v>309</v>
      </c>
      <c r="F11" s="31" t="s">
        <v>310</v>
      </c>
      <c r="G11" s="197" t="s">
        <v>314</v>
      </c>
      <c r="H11" s="31" t="s">
        <v>107</v>
      </c>
      <c r="I11" s="31" t="s">
        <v>107</v>
      </c>
      <c r="J11" s="31" t="s">
        <v>162</v>
      </c>
      <c r="K11" s="31" t="s">
        <v>311</v>
      </c>
      <c r="L11" s="31" t="s">
        <v>312</v>
      </c>
      <c r="M11" s="31" t="s">
        <v>313</v>
      </c>
      <c r="N11" s="32"/>
      <c r="O11" s="33" t="s">
        <v>12</v>
      </c>
      <c r="P11" s="32" t="s">
        <v>305</v>
      </c>
      <c r="Q11" s="32" t="s">
        <v>306</v>
      </c>
      <c r="R11" s="33" t="s">
        <v>61</v>
      </c>
      <c r="S11" s="34" t="s">
        <v>147</v>
      </c>
      <c r="T11" s="70" t="s">
        <v>307</v>
      </c>
      <c r="U11" s="32" t="s">
        <v>80</v>
      </c>
      <c r="V11" s="32" t="s">
        <v>30</v>
      </c>
      <c r="W11" s="32" t="s">
        <v>103</v>
      </c>
      <c r="X11" s="49">
        <v>4618400</v>
      </c>
      <c r="Y11" s="49"/>
      <c r="Z11" s="49"/>
      <c r="AA11" s="49"/>
      <c r="AB11" s="49">
        <v>9410000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7" t="s">
        <v>5</v>
      </c>
      <c r="U20" s="37"/>
      <c r="V20" s="37"/>
      <c r="W20" s="37"/>
      <c r="X20" s="53">
        <f>SUM(X10:X19)</f>
        <v>6521400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11313000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44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52"/>
      <c r="AE38" s="252"/>
      <c r="AF38" s="252"/>
      <c r="AG38" s="252"/>
      <c r="AH38" s="21"/>
      <c r="AI38" s="21"/>
      <c r="AJ38" s="21"/>
      <c r="AK38" s="21"/>
      <c r="AL38" s="21"/>
      <c r="AM38" s="21"/>
      <c r="AN38" s="21"/>
      <c r="AO38" s="21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Z25:AE25"/>
    <mergeCell ref="R6:R9"/>
    <mergeCell ref="N6:N9"/>
    <mergeCell ref="O6:O9"/>
    <mergeCell ref="H6:H9"/>
    <mergeCell ref="Z24:AB24"/>
    <mergeCell ref="AC24:AE24"/>
    <mergeCell ref="A26:T26"/>
    <mergeCell ref="S6:S9"/>
    <mergeCell ref="T6:T9"/>
    <mergeCell ref="C6:C9"/>
    <mergeCell ref="U6:U9"/>
    <mergeCell ref="A6:A9"/>
    <mergeCell ref="B6:B9"/>
    <mergeCell ref="D6:D9"/>
    <mergeCell ref="A25:T25"/>
    <mergeCell ref="Z46:AR46"/>
    <mergeCell ref="AD38:AG38"/>
    <mergeCell ref="T39:AO39"/>
    <mergeCell ref="T40:AO40"/>
    <mergeCell ref="T41:AO41"/>
    <mergeCell ref="A29:T29"/>
    <mergeCell ref="AC8:AC9"/>
    <mergeCell ref="AD8:AD9"/>
    <mergeCell ref="X8:X9"/>
    <mergeCell ref="Y8:Y9"/>
    <mergeCell ref="Z8:Z9"/>
    <mergeCell ref="AA8:AA9"/>
    <mergeCell ref="I6:I9"/>
    <mergeCell ref="A27:T27"/>
    <mergeCell ref="J6:L7"/>
    <mergeCell ref="J8:J9"/>
    <mergeCell ref="K8:K9"/>
    <mergeCell ref="L8:L9"/>
    <mergeCell ref="M6:M9"/>
    <mergeCell ref="P6:Q8"/>
    <mergeCell ref="A28:T28"/>
    <mergeCell ref="A1:AG1"/>
    <mergeCell ref="X6:AF7"/>
    <mergeCell ref="AE8:AF8"/>
    <mergeCell ref="E6:G8"/>
    <mergeCell ref="V6:V9"/>
    <mergeCell ref="W6:W9"/>
    <mergeCell ref="AB8:AB9"/>
    <mergeCell ref="A2:AG2"/>
    <mergeCell ref="A3:AG3"/>
    <mergeCell ref="A4:AG4"/>
    <mergeCell ref="AG6:AG9"/>
  </mergeCells>
  <phoneticPr fontId="0" type="noConversion"/>
  <dataValidations xWindow="1304" yWindow="454" count="1">
    <dataValidation allowBlank="1" showInputMessage="1" showErrorMessage="1" error="A cura della Direzione Centrale" sqref="A10:A19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43" fitToHeight="0" orientation="landscape" r:id="rId1"/>
  <headerFooter>
    <oddFooter>&amp;CPagina &amp;P di &amp;P &amp;RSCHEDA 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04" yWindow="454" count="10">
        <x14:dataValidation type="list" allowBlank="1" showInputMessage="1" showErrorMessage="1">
          <x14:formula1>
            <xm:f>Foglio1!$A$2:$A$9</xm:f>
          </x14:formula1>
          <xm:sqref>O10:O19</xm:sqref>
        </x14:dataValidation>
        <x14:dataValidation type="list" allowBlank="1" showInputMessage="1" showErrorMessage="1">
          <x14:formula1>
            <xm:f>Foglio1!$A$11:$A$26</xm:f>
          </x14:formula1>
          <xm:sqref>R10:R19</xm:sqref>
        </x14:dataValidation>
        <x14:dataValidation type="list" allowBlank="1" showInputMessage="1" showErrorMessage="1">
          <x14:formula1>
            <xm:f>Foglio1!$A$48:$A$50</xm:f>
          </x14:formula1>
          <xm:sqref>U10:U19</xm:sqref>
        </x14:dataValidation>
        <x14:dataValidation type="list" allowBlank="1" showInputMessage="1" showErrorMessage="1">
          <x14:formula1>
            <xm:f>Foglio1!$A$52</xm:f>
          </x14:formula1>
          <xm:sqref>AC10:AE19</xm:sqref>
        </x14:dataValidation>
        <x14:dataValidation type="list" allowBlank="1" showInputMessage="1" showErrorMessage="1">
          <x14:formula1>
            <xm:f>Foglio1!$A$54:$A$58</xm:f>
          </x14:formula1>
          <xm:sqref>AG10:AG19</xm:sqref>
        </x14:dataValidation>
        <x14:dataValidation type="list" allowBlank="1" showInputMessage="1" showErrorMessage="1">
          <x14:formula1>
            <xm:f>Foglio1!$A$72:$A$76</xm:f>
          </x14:formula1>
          <xm:sqref>W10:W19</xm:sqref>
        </x14:dataValidation>
        <x14:dataValidation type="list" allowBlank="1" showInputMessage="1" showErrorMessage="1">
          <x14:formula1>
            <xm:f>Foglio1!$A$60:$A$70</xm:f>
          </x14:formula1>
          <xm:sqref>V10:V19</xm:sqref>
        </x14:dataValidation>
        <x14:dataValidation type="list" allowBlank="1" showInputMessage="1" showErrorMessage="1">
          <x14:formula1>
            <xm:f>Foglio1!$B$52</xm:f>
          </x14:formula1>
          <xm:sqref>AF10:AF19</xm:sqref>
        </x14:dataValidation>
        <x14:dataValidation type="list" allowBlank="1" showInputMessage="1" showErrorMessage="1">
          <x14:formula1>
            <xm:f>Foglio1!$A$43:$A$44</xm:f>
          </x14:formula1>
          <xm:sqref>H10:I19</xm:sqref>
        </x14:dataValidation>
        <x14:dataValidation type="list" allowBlank="1" showErrorMessage="1" error="Classificazione secondo Sistema CUP 33 - 003_x000a_">
          <x14:formula1>
            <xm:f>Foglio1!$A$46</xm:f>
          </x14:formula1>
          <xm:sqref>S10:S19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2" sqref="A2:AG2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303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"/>
  <sheetViews>
    <sheetView topLeftCell="A7" workbookViewId="0">
      <selection activeCell="A17" sqref="A17"/>
    </sheetView>
  </sheetViews>
  <sheetFormatPr defaultRowHeight="12.75" x14ac:dyDescent="0.2"/>
  <sheetData>
    <row r="2" spans="1:1" x14ac:dyDescent="0.2">
      <c r="A2" s="16" t="s">
        <v>12</v>
      </c>
    </row>
    <row r="3" spans="1:1" x14ac:dyDescent="0.2">
      <c r="A3" s="16" t="s">
        <v>13</v>
      </c>
    </row>
    <row r="4" spans="1:1" x14ac:dyDescent="0.2">
      <c r="A4" s="16" t="s">
        <v>14</v>
      </c>
    </row>
    <row r="5" spans="1:1" x14ac:dyDescent="0.2">
      <c r="A5" t="s">
        <v>15</v>
      </c>
    </row>
    <row r="6" spans="1:1" x14ac:dyDescent="0.2">
      <c r="A6" s="16" t="s">
        <v>16</v>
      </c>
    </row>
    <row r="7" spans="1:1" x14ac:dyDescent="0.2">
      <c r="A7" s="16" t="s">
        <v>17</v>
      </c>
    </row>
    <row r="8" spans="1:1" x14ac:dyDescent="0.2">
      <c r="A8" s="16" t="s">
        <v>18</v>
      </c>
    </row>
    <row r="9" spans="1:1" x14ac:dyDescent="0.2">
      <c r="A9" s="16" t="s">
        <v>19</v>
      </c>
    </row>
    <row r="11" spans="1:1" x14ac:dyDescent="0.2">
      <c r="A11" s="16" t="s">
        <v>59</v>
      </c>
    </row>
    <row r="12" spans="1:1" x14ac:dyDescent="0.2">
      <c r="A12" s="16" t="s">
        <v>60</v>
      </c>
    </row>
    <row r="13" spans="1:1" x14ac:dyDescent="0.2">
      <c r="A13" s="16" t="s">
        <v>61</v>
      </c>
    </row>
    <row r="14" spans="1:1" x14ac:dyDescent="0.2">
      <c r="A14" s="16" t="s">
        <v>62</v>
      </c>
    </row>
    <row r="15" spans="1:1" x14ac:dyDescent="0.2">
      <c r="A15" s="16" t="s">
        <v>63</v>
      </c>
    </row>
    <row r="16" spans="1:1" x14ac:dyDescent="0.2">
      <c r="A16" s="16" t="s">
        <v>64</v>
      </c>
    </row>
    <row r="17" spans="1:1" x14ac:dyDescent="0.2">
      <c r="A17" s="16" t="s">
        <v>65</v>
      </c>
    </row>
    <row r="18" spans="1:1" x14ac:dyDescent="0.2">
      <c r="A18" s="16" t="s">
        <v>66</v>
      </c>
    </row>
    <row r="19" spans="1:1" x14ac:dyDescent="0.2">
      <c r="A19" s="16" t="s">
        <v>67</v>
      </c>
    </row>
    <row r="20" spans="1:1" x14ac:dyDescent="0.2">
      <c r="A20" s="16" t="s">
        <v>68</v>
      </c>
    </row>
    <row r="21" spans="1:1" x14ac:dyDescent="0.2">
      <c r="A21" s="16" t="s">
        <v>69</v>
      </c>
    </row>
    <row r="22" spans="1:1" x14ac:dyDescent="0.2">
      <c r="A22" s="16" t="s">
        <v>70</v>
      </c>
    </row>
    <row r="23" spans="1:1" x14ac:dyDescent="0.2">
      <c r="A23" s="16" t="s">
        <v>71</v>
      </c>
    </row>
    <row r="24" spans="1:1" x14ac:dyDescent="0.2">
      <c r="A24" s="16" t="s">
        <v>72</v>
      </c>
    </row>
    <row r="25" spans="1:1" x14ac:dyDescent="0.2">
      <c r="A25" s="16" t="s">
        <v>73</v>
      </c>
    </row>
    <row r="26" spans="1:1" x14ac:dyDescent="0.2">
      <c r="A26" s="16" t="s">
        <v>74</v>
      </c>
    </row>
    <row r="28" spans="1:1" x14ac:dyDescent="0.2">
      <c r="A28" t="s">
        <v>21</v>
      </c>
    </row>
    <row r="29" spans="1:1" x14ac:dyDescent="0.2">
      <c r="A29" s="16" t="s">
        <v>108</v>
      </c>
    </row>
    <row r="30" spans="1:1" x14ac:dyDescent="0.2">
      <c r="A30" t="s">
        <v>23</v>
      </c>
    </row>
    <row r="31" spans="1:1" x14ac:dyDescent="0.2">
      <c r="A31" t="s">
        <v>24</v>
      </c>
    </row>
    <row r="32" spans="1:1" x14ac:dyDescent="0.2">
      <c r="A32" t="s">
        <v>25</v>
      </c>
    </row>
    <row r="33" spans="1:1" x14ac:dyDescent="0.2">
      <c r="A33" t="s">
        <v>26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29</v>
      </c>
    </row>
    <row r="37" spans="1:1" x14ac:dyDescent="0.2">
      <c r="A37" s="16" t="s">
        <v>112</v>
      </c>
    </row>
    <row r="38" spans="1:1" x14ac:dyDescent="0.2">
      <c r="A38" t="s">
        <v>31</v>
      </c>
    </row>
    <row r="40" spans="1:1" x14ac:dyDescent="0.2">
      <c r="A40" t="s">
        <v>32</v>
      </c>
    </row>
    <row r="41" spans="1:1" x14ac:dyDescent="0.2">
      <c r="A41" t="s">
        <v>33</v>
      </c>
    </row>
    <row r="43" spans="1:1" x14ac:dyDescent="0.2">
      <c r="A43" s="16" t="s">
        <v>106</v>
      </c>
    </row>
    <row r="44" spans="1:1" x14ac:dyDescent="0.2">
      <c r="A44" s="16" t="s">
        <v>107</v>
      </c>
    </row>
    <row r="46" spans="1:1" x14ac:dyDescent="0.2">
      <c r="A46" s="24" t="s">
        <v>147</v>
      </c>
    </row>
    <row r="48" spans="1:1" x14ac:dyDescent="0.2">
      <c r="A48" s="16" t="s">
        <v>80</v>
      </c>
    </row>
    <row r="49" spans="1:2" x14ac:dyDescent="0.2">
      <c r="A49" s="16" t="s">
        <v>81</v>
      </c>
    </row>
    <row r="50" spans="1:2" x14ac:dyDescent="0.2">
      <c r="A50" s="16" t="s">
        <v>82</v>
      </c>
    </row>
    <row r="52" spans="1:2" x14ac:dyDescent="0.2">
      <c r="A52">
        <v>0</v>
      </c>
      <c r="B52" s="16" t="s">
        <v>105</v>
      </c>
    </row>
    <row r="54" spans="1:2" x14ac:dyDescent="0.2">
      <c r="A54" s="16" t="s">
        <v>92</v>
      </c>
    </row>
    <row r="55" spans="1:2" x14ac:dyDescent="0.2">
      <c r="A55" s="16" t="s">
        <v>93</v>
      </c>
    </row>
    <row r="56" spans="1:2" x14ac:dyDescent="0.2">
      <c r="A56" s="16" t="s">
        <v>94</v>
      </c>
    </row>
    <row r="57" spans="1:2" x14ac:dyDescent="0.2">
      <c r="A57" s="16" t="s">
        <v>95</v>
      </c>
    </row>
    <row r="58" spans="1:2" x14ac:dyDescent="0.2">
      <c r="A58" s="16" t="s">
        <v>96</v>
      </c>
    </row>
    <row r="60" spans="1:2" x14ac:dyDescent="0.2">
      <c r="A60" t="s">
        <v>21</v>
      </c>
    </row>
    <row r="61" spans="1:2" x14ac:dyDescent="0.2">
      <c r="A61" t="s">
        <v>22</v>
      </c>
    </row>
    <row r="62" spans="1:2" x14ac:dyDescent="0.2">
      <c r="A62" t="s">
        <v>23</v>
      </c>
    </row>
    <row r="63" spans="1:2" x14ac:dyDescent="0.2">
      <c r="A63" t="s">
        <v>24</v>
      </c>
    </row>
    <row r="64" spans="1:2" x14ac:dyDescent="0.2">
      <c r="A64" t="s">
        <v>25</v>
      </c>
    </row>
    <row r="65" spans="1:1" x14ac:dyDescent="0.2">
      <c r="A65" t="s">
        <v>26</v>
      </c>
    </row>
    <row r="66" spans="1:1" x14ac:dyDescent="0.2">
      <c r="A66" t="s">
        <v>27</v>
      </c>
    </row>
    <row r="67" spans="1:1" x14ac:dyDescent="0.2">
      <c r="A67" t="s">
        <v>28</v>
      </c>
    </row>
    <row r="68" spans="1:1" x14ac:dyDescent="0.2">
      <c r="A68" t="s">
        <v>29</v>
      </c>
    </row>
    <row r="69" spans="1:1" x14ac:dyDescent="0.2">
      <c r="A69" t="s">
        <v>30</v>
      </c>
    </row>
    <row r="70" spans="1:1" x14ac:dyDescent="0.2">
      <c r="A70" t="s">
        <v>31</v>
      </c>
    </row>
    <row r="72" spans="1:1" x14ac:dyDescent="0.2">
      <c r="A72" s="16" t="s">
        <v>100</v>
      </c>
    </row>
    <row r="73" spans="1:1" x14ac:dyDescent="0.2">
      <c r="A73" s="16" t="s">
        <v>101</v>
      </c>
    </row>
    <row r="74" spans="1:1" x14ac:dyDescent="0.2">
      <c r="A74" s="16" t="s">
        <v>102</v>
      </c>
    </row>
    <row r="75" spans="1:1" x14ac:dyDescent="0.2">
      <c r="A75" s="16" t="s">
        <v>103</v>
      </c>
    </row>
    <row r="76" spans="1:1" x14ac:dyDescent="0.2">
      <c r="A76" s="16" t="s">
        <v>104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view="pageBreakPreview" zoomScaleNormal="100" zoomScaleSheetLayoutView="100" workbookViewId="0">
      <selection activeCell="C1" sqref="C1:C1048576"/>
    </sheetView>
  </sheetViews>
  <sheetFormatPr defaultRowHeight="12.75" x14ac:dyDescent="0.2"/>
  <cols>
    <col min="1" max="1" width="9.140625" style="159"/>
    <col min="2" max="2" width="20.7109375" style="159" bestFit="1" customWidth="1"/>
    <col min="3" max="3" width="34.85546875" style="159" bestFit="1" customWidth="1"/>
    <col min="4" max="4" width="14.42578125" style="159" customWidth="1"/>
    <col min="5" max="5" width="14.28515625" style="159" customWidth="1"/>
    <col min="6" max="6" width="14.42578125" style="159" customWidth="1"/>
    <col min="7" max="7" width="15.85546875" style="159" customWidth="1"/>
    <col min="8" max="9" width="14.42578125" style="159" customWidth="1"/>
    <col min="10" max="16384" width="9.140625" style="159"/>
  </cols>
  <sheetData>
    <row r="1" spans="2:11" s="144" customFormat="1" ht="20.25" customHeight="1" thickBot="1" x14ac:dyDescent="0.3"/>
    <row r="2" spans="2:11" s="144" customFormat="1" ht="33" customHeight="1" x14ac:dyDescent="0.25">
      <c r="B2" s="222" t="s">
        <v>114</v>
      </c>
      <c r="C2" s="224" t="s">
        <v>304</v>
      </c>
      <c r="D2" s="226" t="s">
        <v>117</v>
      </c>
      <c r="E2" s="227"/>
      <c r="F2" s="228"/>
      <c r="G2" s="226" t="s">
        <v>118</v>
      </c>
      <c r="H2" s="227"/>
      <c r="I2" s="229"/>
    </row>
    <row r="3" spans="2:11" s="144" customFormat="1" ht="31.5" customHeight="1" thickBot="1" x14ac:dyDescent="0.3">
      <c r="B3" s="223"/>
      <c r="C3" s="225"/>
      <c r="D3" s="184" t="s">
        <v>142</v>
      </c>
      <c r="E3" s="184" t="s">
        <v>143</v>
      </c>
      <c r="F3" s="184" t="s">
        <v>144</v>
      </c>
      <c r="G3" s="184" t="s">
        <v>142</v>
      </c>
      <c r="H3" s="184" t="s">
        <v>143</v>
      </c>
      <c r="I3" s="185" t="s">
        <v>144</v>
      </c>
    </row>
    <row r="4" spans="2:11" s="144" customFormat="1" ht="16.5" thickBot="1" x14ac:dyDescent="0.3">
      <c r="B4" s="186"/>
      <c r="C4" s="187"/>
      <c r="D4" s="187"/>
      <c r="E4" s="187"/>
      <c r="F4" s="187"/>
      <c r="G4" s="187"/>
      <c r="H4" s="187"/>
      <c r="I4" s="187"/>
    </row>
    <row r="5" spans="2:11" s="144" customFormat="1" ht="15.75" x14ac:dyDescent="0.25">
      <c r="B5" s="188" t="s">
        <v>119</v>
      </c>
      <c r="C5" s="147">
        <f>SUM(D5:I5)</f>
        <v>0</v>
      </c>
      <c r="D5" s="148">
        <f>SUMIFS(Abruzzo!X:X,Abruzzo!R:R,"*e ordinaria*",Abruzzo!O:O,"*")-SUMIFS(Abruzzo!X:X,Abruzzo!R:R,"*e ordinaria*",Abruzzo!O:O,"*à*")</f>
        <v>0</v>
      </c>
      <c r="E5" s="148">
        <f>+SUMIFS(Abruzzo!Y:Y,Abruzzo!R:R,"*e ordinaria*",Abruzzo!O:O,"*")-SUMIFS(Abruzzo!Y:Y,Abruzzo!R:R,"*e ordinaria*",Abruzzo!O:O,"*à*")</f>
        <v>0</v>
      </c>
      <c r="F5" s="148">
        <f>+SUMIFS(Abruzzo!Z:Z,Abruzzo!R:R,"*e ordinaria*",Abruzzo!O:O,"*")-SUMIFS(Abruzzo!Z:Z,Abruzzo!R:R,"*e ordinaria*",Abruzzo!O:O,"*à*")</f>
        <v>0</v>
      </c>
      <c r="G5" s="148">
        <f>SUMIFS(Abruzzo!X:X,Abruzzo!R:R,"*",Abruzzo!O:O,"*")-(SUMIFS(Abruzzo!X:X,Abruzzo!R:R,"*",Abruzzo!O:O,"*à*"))</f>
        <v>0</v>
      </c>
      <c r="H5" s="148">
        <f>+SUMIFS(Abruzzo!Y:Y,Abruzzo!R:R,"*",Abruzzo!O:O,"*")-SUMIFS(Abruzzo!Y:Y,Abruzzo!R:R,"*",Abruzzo!O:O,"*à*")</f>
        <v>0</v>
      </c>
      <c r="I5" s="149">
        <f>+SUMIFS(Abruzzo!Z:Z,Abruzzo!R:R,"*",Abruzzo!O:O,"*")-SUMIFS(Abruzzo!Z:Z,Abruzzo!R:R,"*",Abruzzo!O:O,"*à*")</f>
        <v>0</v>
      </c>
    </row>
    <row r="6" spans="2:11" s="144" customFormat="1" ht="15.75" x14ac:dyDescent="0.25">
      <c r="B6" s="189" t="s">
        <v>120</v>
      </c>
      <c r="C6" s="151">
        <f t="shared" ref="C6:C26" si="0">SUM(D6:I6)</f>
        <v>0</v>
      </c>
      <c r="D6" s="152">
        <f>SUMIFS(Basilicata!X:X,Basilicata!R:R,"*e ordinaria*",Basilicata!O:O,"*")-SUMIFS(Basilicata!X:X,Basilicata!R:R,"*e ordinaria*",Basilicata!O:O,"*à*")</f>
        <v>0</v>
      </c>
      <c r="E6" s="152">
        <f>+SUMIFS(Basilicata!Y:Y,Basilicata!R:R,"*e ordinaria*",Basilicata!O:O,"*")-SUMIFS(Basilicata!Y:Y,Basilicata!R:R,"*e ordinaria*",Basilicata!O:O,"*à*")</f>
        <v>0</v>
      </c>
      <c r="F6" s="152">
        <f>+SUMIFS(Basilicata!Z:Z,Basilicata!R:R,"*e ordinaria*",Basilicata!O:O,"*")-SUMIFS(Basilicata!Z:Z,Basilicata!R:R,"*e ordinaria*",Basilicata!O:O,"*à*")</f>
        <v>0</v>
      </c>
      <c r="G6" s="152">
        <f>SUMIFS(Basilicata!X:X,Basilicata!R:R,"*",Basilicata!O:O,"*")-(SUMIFS(Basilicata!X:X,Basilicata!R:R,"*",Basilicata!O:O,"*à*"))</f>
        <v>0</v>
      </c>
      <c r="H6" s="152">
        <f>+SUMIFS(Basilicata!Y:Y,Basilicata!R:R,"*",Basilicata!O:O,"*")-SUMIFS(Basilicata!Y:Y,Basilicata!R:R,"*",Basilicata!O:O,"*à*")</f>
        <v>0</v>
      </c>
      <c r="I6" s="153">
        <f>+SUMIFS(Basilicata!Z:Z,Basilicata!R:R,"*",Basilicata!O:O,"*")-SUMIFS(Basilicata!Z:Z,Basilicata!R:R,"*",Basilicata!O:O,"*à*")</f>
        <v>0</v>
      </c>
    </row>
    <row r="7" spans="2:11" s="144" customFormat="1" ht="15.75" x14ac:dyDescent="0.25">
      <c r="B7" s="189" t="s">
        <v>121</v>
      </c>
      <c r="C7" s="151">
        <f t="shared" si="0"/>
        <v>0</v>
      </c>
      <c r="D7" s="152">
        <f>SUMIFS(Bolzano!X:X,Bolzano!R:R,"*e ordinaria*",Bolzano!O:O,"*")-SUMIFS(Bolzano!X:X,Bolzano!R:R,"*e ordinaria*",Bolzano!O:O,"*à*")</f>
        <v>0</v>
      </c>
      <c r="E7" s="152">
        <f>+SUMIFS(Bolzano!Y:Y,Bolzano!R:R,"*e ordinaria*",Bolzano!O:O,"*")-SUMIFS(Bolzano!Y:Y,Bolzano!R:R,"*e ordinaria*",Bolzano!O:O,"*à*")</f>
        <v>0</v>
      </c>
      <c r="F7" s="152">
        <f>+SUMIFS(Bolzano!Z:Z,Bolzano!R:R,"*e ordinaria*",Bolzano!O:O,"*")-SUMIFS(Bolzano!Z:Z,Bolzano!R:R,"*e ordinaria*",Bolzano!O:O,"*à*")</f>
        <v>0</v>
      </c>
      <c r="G7" s="152">
        <f>SUMIFS(Bolzano!X:X,Bolzano!R:R,"*",Bolzano!O:O,"*")-(SUMIFS(Bolzano!X:X,Bolzano!R:R,"*",Bolzano!O:O,"*à*"))</f>
        <v>0</v>
      </c>
      <c r="H7" s="152">
        <f>+SUMIFS(Bolzano!Y:Y,Bolzano!R:R,"*",Bolzano!O:O,"*")-SUMIFS(Bolzano!Y:Y,Bolzano!R:R,"*",Bolzano!O:O,"*à*")</f>
        <v>0</v>
      </c>
      <c r="I7" s="153">
        <f>+SUMIFS(Bolzano!Z:Z,Bolzano!R:R,"*",Bolzano!O:O,"*")-SUMIFS(Bolzano!Z:Z,Bolzano!R:R,"*",Bolzano!O:O,"*à*")</f>
        <v>0</v>
      </c>
    </row>
    <row r="8" spans="2:11" s="144" customFormat="1" ht="15.75" x14ac:dyDescent="0.25">
      <c r="B8" s="189" t="s">
        <v>122</v>
      </c>
      <c r="C8" s="151">
        <f t="shared" si="0"/>
        <v>148000</v>
      </c>
      <c r="D8" s="152">
        <f>SUMIFS(Calabria!X:X,Calabria!R:R,"*e ordinaria*",Calabria!O:O,"*")-SUMIFS(Calabria!X:X,Calabria!R:R,"*e ordinaria*",Calabria!O:O,"*à*")</f>
        <v>0</v>
      </c>
      <c r="E8" s="152">
        <f>+SUMIFS(Calabria!Y:Y,Calabria!R:R,"*e ordinaria*",Calabria!O:O,"*")-SUMIFS(Calabria!Y:Y,Calabria!R:R,"*e ordinaria*",Calabria!O:O,"*à*")</f>
        <v>0</v>
      </c>
      <c r="F8" s="152">
        <f>+SUMIFS(Calabria!Z:Z,Calabria!R:R,"*e ordinaria*",Calabria!O:O,"*")-SUMIFS(Calabria!Z:Z,Calabria!R:R,"*e ordinaria*",Calabria!O:O,"*à*")</f>
        <v>0</v>
      </c>
      <c r="G8" s="152">
        <f>SUMIFS(Calabria!X:X,Calabria!R:R,"*",Calabria!O:O,"*")-(SUMIFS(Calabria!X:X,Calabria!R:R,"*",Calabria!O:O,"*à*"))</f>
        <v>148000</v>
      </c>
      <c r="H8" s="152">
        <f>+SUMIFS(Calabria!Y:Y,Calabria!R:R,"*",Calabria!O:O,"*")-SUMIFS(Calabria!Y:Y,Calabria!R:R,"*",Calabria!O:O,"*à*")</f>
        <v>0</v>
      </c>
      <c r="I8" s="153">
        <f>+SUMIFS(Calabria!Z:Z,Calabria!R:R,"*",Calabria!O:O,"*")-SUMIFS(Calabria!Z:Z,Calabria!R:R,"*",Calabria!O:O,"*à*")</f>
        <v>0</v>
      </c>
      <c r="K8" s="154"/>
    </row>
    <row r="9" spans="2:11" s="144" customFormat="1" ht="15.75" x14ac:dyDescent="0.25">
      <c r="B9" s="189" t="s">
        <v>123</v>
      </c>
      <c r="C9" s="151">
        <f t="shared" si="0"/>
        <v>3995778.3099999996</v>
      </c>
      <c r="D9" s="152">
        <f>SUMIFS(Campania!X:X,Campania!R:R,"*e ordinaria*",Campania!O:O,"*")-SUMIFS(Campania!X:X,Campania!R:R,"*e ordinaria*",Campania!O:O,"*à*")</f>
        <v>0</v>
      </c>
      <c r="E9" s="152">
        <f>+SUMIFS(Campania!Y:Y,Campania!R:R,"*e ordinaria*",Campania!O:O,"*")-SUMIFS(Campania!Y:Y,Campania!R:R,"*e ordinaria*",Campania!O:O,"*à*")</f>
        <v>0</v>
      </c>
      <c r="F9" s="152">
        <f>+SUMIFS(Campania!Z:Z,Campania!R:R,"*e ordinaria*",Campania!O:O,"*")-SUMIFS(Campania!Z:Z,Campania!R:R,"*e ordinaria*",Campania!O:O,"*à*")</f>
        <v>0</v>
      </c>
      <c r="G9" s="152">
        <f>SUMIFS(Campania!X:X,Campania!R:R,"*",Campania!O:O,"*")-(SUMIFS(Campania!X:X,Campania!R:R,"*",Campania!O:O,"*à*"))</f>
        <v>3995778.3099999996</v>
      </c>
      <c r="H9" s="152">
        <f>+SUMIFS(Campania!Y:Y,Campania!R:R,"*",Campania!O:O,"*")-SUMIFS(Campania!Y:Y,Campania!R:R,"*",Campania!O:O,"*à*")</f>
        <v>0</v>
      </c>
      <c r="I9" s="153">
        <f>+SUMIFS(Campania!Z:Z,Campania!R:R,"*",Campania!O:O,"*")-SUMIFS(Campania!Z:Z,Campania!R:R,"*",Campania!O:O,"*à*")</f>
        <v>0</v>
      </c>
    </row>
    <row r="10" spans="2:11" s="144" customFormat="1" ht="15.75" x14ac:dyDescent="0.25">
      <c r="B10" s="189" t="s">
        <v>124</v>
      </c>
      <c r="C10" s="151">
        <f t="shared" si="0"/>
        <v>5250000</v>
      </c>
      <c r="D10" s="152">
        <f>SUMIFS(Emilia_romagna!X:X,Emilia_romagna!R:R,"*e ordinaria*",Emilia_romagna!O:O,"*")-SUMIFS(Emilia_romagna!X:X,Emilia_romagna!R:R,"*e ordinaria*",Emilia_romagna!O:O,"*à*")</f>
        <v>0</v>
      </c>
      <c r="E10" s="152">
        <f>+SUMIFS(Emilia_romagna!Y:Y,Emilia_romagna!R:R,"*e ordinaria*",Emilia_romagna!O:O,"*")-SUMIFS(Emilia_romagna!Y:Y,Emilia_romagna!R:R,"*e ordinaria*",Emilia_romagna!O:O,"*à*")</f>
        <v>0</v>
      </c>
      <c r="F10" s="152">
        <f>+SUMIFS(Emilia_romagna!Z:Z,Emilia_romagna!R:R,"*e ordinaria*",Emilia_romagna!O:O,"*")-SUMIFS(Emilia_romagna!Z:Z,Emilia_romagna!R:R,"*e ordinaria*",Emilia_romagna!O:O,"*à*")</f>
        <v>0</v>
      </c>
      <c r="G10" s="152">
        <f>SUMIFS(Emilia_romagna!X:X,Emilia_romagna!R:R,"*",Emilia_romagna!O:O,"*")-(SUMIFS(Emilia_romagna!X:X,Emilia_romagna!R:R,"*",Emilia_romagna!O:O,"*à*"))</f>
        <v>5250000</v>
      </c>
      <c r="H10" s="152">
        <f>+SUMIFS(Emilia_romagna!Y:Y,Emilia_romagna!R:R,"*",Emilia_romagna!O:O,"*")-SUMIFS(Emilia_romagna!Y:Y,Emilia_romagna!R:R,"*",Emilia_romagna!O:O,"*à*")</f>
        <v>0</v>
      </c>
      <c r="I10" s="153">
        <f>+SUMIFS(Emilia_romagna!Z:Z,Emilia_romagna!R:R,"*",Emilia_romagna!O:O,"*")-SUMIFS(Emilia_romagna!Z:Z,Emilia_romagna!R:R,"*",Emilia_romagna!O:O,"*à*")</f>
        <v>0</v>
      </c>
    </row>
    <row r="11" spans="2:11" s="144" customFormat="1" ht="15.75" x14ac:dyDescent="0.25">
      <c r="B11" s="189" t="s">
        <v>125</v>
      </c>
      <c r="C11" s="151">
        <f t="shared" si="0"/>
        <v>0</v>
      </c>
      <c r="D11" s="152">
        <f>SUMIFS(Friuli_VG!X:X,Friuli_VG!R:R,"*e ordinaria*",Friuli_VG!O:O,"*")-SUMIFS(Friuli_VG!X:X,Friuli_VG!R:R,"*e ordinaria*",Friuli_VG!O:O,"*à*")</f>
        <v>0</v>
      </c>
      <c r="E11" s="152">
        <f>+SUMIFS(Friuli_VG!Y:Y,Friuli_VG!R:R,"*e ordinaria*",Friuli_VG!O:O,"*")-SUMIFS(Friuli_VG!Y:Y,Friuli_VG!R:R,"*e ordinaria*",Friuli_VG!O:O,"*à*")</f>
        <v>0</v>
      </c>
      <c r="F11" s="152">
        <f>+SUMIFS(Friuli_VG!Z:Z,Friuli_VG!R:R,"*e ordinaria*",Friuli_VG!O:O,"*")-SUMIFS(Friuli_VG!Z:Z,Friuli_VG!R:R,"*e ordinaria*",Friuli_VG!O:O,"*à*")</f>
        <v>0</v>
      </c>
      <c r="G11" s="152">
        <f>SUMIFS(Friuli_VG!X:X,Friuli_VG!R:R,"*",Friuli_VG!O:O,"*")-(SUMIFS(Friuli_VG!X:X,Friuli_VG!R:R,"*",Friuli_VG!O:O,"*à*"))</f>
        <v>0</v>
      </c>
      <c r="H11" s="152">
        <f>+SUMIFS(Friuli_VG!Y:Y,Friuli_VG!R:R,"*",Friuli_VG!O:O,"*")-SUMIFS(Friuli_VG!Y:Y,Friuli_VG!R:R,"*",Friuli_VG!O:O,"*à*")</f>
        <v>0</v>
      </c>
      <c r="I11" s="153">
        <f>+SUMIFS(Friuli_VG!Z:Z,Friuli_VG!R:R,"*",Friuli_VG!O:O,"*")-SUMIFS(Friuli_VG!Z:Z,Friuli_VG!R:R,"*",Friuli_VG!O:O,"*à*")</f>
        <v>0</v>
      </c>
    </row>
    <row r="12" spans="2:11" s="144" customFormat="1" ht="15.75" x14ac:dyDescent="0.25">
      <c r="B12" s="189" t="s">
        <v>126</v>
      </c>
      <c r="C12" s="151">
        <f t="shared" si="0"/>
        <v>0</v>
      </c>
      <c r="D12" s="152">
        <f>SUMIFS(Lazio!X:X,Lazio!R:R,"*e ordinaria*",Lazio!O:O,"*")-SUMIFS(Lazio!X:X,Lazio!R:R,"*e ordinaria*",Lazio!O:O,"*à*")</f>
        <v>0</v>
      </c>
      <c r="E12" s="152">
        <f>+SUMIFS(Lazio!Y:Y,Lazio!R:R,"*e ordinaria*",Lazio!O:O,"*")-SUMIFS(Lazio!Y:Y,Lazio!R:R,"*e ordinaria*",Lazio!O:O,"*à*")</f>
        <v>0</v>
      </c>
      <c r="F12" s="152">
        <f>+SUMIFS(Lazio!Z:Z,Lazio!R:R,"*e ordinaria*",Lazio!O:O,"*")-SUMIFS(Lazio!Z:Z,Lazio!R:R,"*e ordinaria*",Lazio!O:O,"*à*")</f>
        <v>0</v>
      </c>
      <c r="G12" s="152">
        <f>SUMIFS(Lazio!X:X,Lazio!R:R,"*",Lazio!O:O,"*")-(SUMIFS(Lazio!X:X,Lazio!R:R,"*",Lazio!O:O,"*à*"))</f>
        <v>0</v>
      </c>
      <c r="H12" s="152">
        <f>+SUMIFS(Lazio!Y:Y,Lazio!R:R,"*",Lazio!O:O,"*")-SUMIFS(Lazio!Y:Y,Lazio!R:R,"*",Lazio!O:O,"*à*")</f>
        <v>0</v>
      </c>
      <c r="I12" s="153">
        <f>+SUMIFS(Lazio!Z:Z,Lazio!R:R,"*",Lazio!O:O,"*")-SUMIFS(Lazio!Z:Z,Lazio!R:R,"*",Lazio!O:O,"*à*")</f>
        <v>0</v>
      </c>
    </row>
    <row r="13" spans="2:11" s="144" customFormat="1" ht="15.75" x14ac:dyDescent="0.25">
      <c r="B13" s="189" t="s">
        <v>127</v>
      </c>
      <c r="C13" s="151">
        <f t="shared" si="0"/>
        <v>0</v>
      </c>
      <c r="D13" s="152">
        <f>SUMIFS(Liguria!X:X,Liguria!R:R,"*e ordinaria*",Liguria!O:O,"*")-SUMIFS(Liguria!X:X,Liguria!R:R,"*e ordinaria*",Liguria!O:O,"*à*")</f>
        <v>0</v>
      </c>
      <c r="E13" s="152">
        <f>+SUMIFS(Liguria!Y:Y,Liguria!R:R,"*e ordinaria*",Liguria!O:O,"*")-SUMIFS(Liguria!Y:Y,Liguria!R:R,"*e ordinaria*",Liguria!O:O,"*à*")</f>
        <v>0</v>
      </c>
      <c r="F13" s="152">
        <f>+SUMIFS(Liguria!Z:Z,Liguria!R:R,"*e ordinaria*",Liguria!O:O,"*")-SUMIFS(Liguria!Z:Z,Liguria!R:R,"*e ordinaria*",Liguria!O:O,"*à*")</f>
        <v>0</v>
      </c>
      <c r="G13" s="152">
        <f>SUMIFS(Liguria!X:X,Liguria!R:R,"*",Liguria!O:O,"*")-(SUMIFS(Liguria!X:X,Liguria!R:R,"*",Liguria!O:O,"*à*"))</f>
        <v>0</v>
      </c>
      <c r="H13" s="152">
        <f>+SUMIFS(Liguria!Y:Y,Liguria!R:R,"*",Liguria!O:O,"*")-SUMIFS(Liguria!Y:Y,Liguria!R:R,"*",Liguria!O:O,"*à*")</f>
        <v>0</v>
      </c>
      <c r="I13" s="153">
        <f>+SUMIFS(Liguria!Z:Z,Liguria!R:R,"*",Liguria!O:O,"*")-SUMIFS(Liguria!Z:Z,Liguria!R:R,"*",Liguria!O:O,"*à*")</f>
        <v>0</v>
      </c>
    </row>
    <row r="14" spans="2:11" s="144" customFormat="1" ht="15.75" x14ac:dyDescent="0.25">
      <c r="B14" s="189" t="s">
        <v>128</v>
      </c>
      <c r="C14" s="151">
        <f t="shared" si="0"/>
        <v>0</v>
      </c>
      <c r="D14" s="152">
        <f>SUMIFS(Lombardia!X:X,Lombardia!R:R,"*e ordinaria*",Lombardia!O:O,"*")-SUMIFS(Lombardia!X:X,Lombardia!R:R,"*e ordinaria*",Lombardia!O:O,"*à*")</f>
        <v>0</v>
      </c>
      <c r="E14" s="152">
        <f>+SUMIFS(Lombardia!Y:Y,Lombardia!R:R,"*e ordinaria*",Lombardia!O:O,"*")-SUMIFS(Lombardia!Y:Y,Lombardia!R:R,"*e ordinaria*",Lombardia!O:O,"*à*")</f>
        <v>0</v>
      </c>
      <c r="F14" s="152">
        <f>+SUMIFS(Lombardia!Z:Z,Lombardia!R:R,"*e ordinaria*",Lombardia!O:O,"*")-SUMIFS(Lombardia!Z:Z,Lombardia!R:R,"*e ordinaria*",Lombardia!O:O,"*à*")</f>
        <v>0</v>
      </c>
      <c r="G14" s="152">
        <f>SUMIFS(Lombardia!X:X,Lombardia!R:R,"*",Lombardia!O:O,"*")-(SUMIFS(Lombardia!X:X,Lombardia!R:R,"*",Lombardia!O:O,"*à*"))</f>
        <v>0</v>
      </c>
      <c r="H14" s="152">
        <f>+SUMIFS(Lombardia!Y:Y,Lombardia!R:R,"*",Lombardia!O:O,"*")-SUMIFS(Lombardia!Y:Y,Lombardia!R:R,"*",Lombardia!O:O,"*à*")</f>
        <v>0</v>
      </c>
      <c r="I14" s="153">
        <f>+SUMIFS(Lombardia!Z:Z,Lombardia!R:R,"*",Lombardia!O:O,"*")-SUMIFS(Lombardia!Z:Z,Lombardia!R:R,"*",Lombardia!O:O,"*à*")</f>
        <v>0</v>
      </c>
      <c r="J14" s="154"/>
    </row>
    <row r="15" spans="2:11" s="144" customFormat="1" ht="15.75" x14ac:dyDescent="0.25">
      <c r="B15" s="189" t="s">
        <v>129</v>
      </c>
      <c r="C15" s="151">
        <f t="shared" si="0"/>
        <v>0</v>
      </c>
      <c r="D15" s="152">
        <f>SUMIFS(Marche!X:X,Marche!R:R,"*e ordinaria*",Marche!O:O,"*")-SUMIFS(Marche!X:X,Marche!R:R,"*e ordinaria*",Marche!O:O,"*à*")</f>
        <v>0</v>
      </c>
      <c r="E15" s="152">
        <f>+SUMIFS(Marche!Y:Y,Marche!R:R,"*e ordinaria*",Marche!O:O,"*")-SUMIFS(Marche!Y:Y,Marche!R:R,"*e ordinaria*",Marche!O:O,"*à*")</f>
        <v>0</v>
      </c>
      <c r="F15" s="152">
        <f>+SUMIFS(Marche!Z:Z,Marche!R:R,"*e ordinaria*",Marche!O:O,"*")-SUMIFS(Marche!Z:Z,Marche!R:R,"*e ordinaria*",Marche!O:O,"*à*")</f>
        <v>0</v>
      </c>
      <c r="G15" s="152">
        <f>SUMIFS(Marche!X:X,Marche!R:R,"*",Marche!O:O,"*")-(SUMIFS(Marche!X:X,Marche!R:R,"*",Marche!O:O,"*à*"))</f>
        <v>0</v>
      </c>
      <c r="H15" s="152">
        <f>+SUMIFS(Marche!Y:Y,Marche!R:R,"*",Marche!O:O,"*")-SUMIFS(Marche!Y:Y,Marche!R:R,"*",Marche!O:O,"*à*")</f>
        <v>0</v>
      </c>
      <c r="I15" s="153">
        <f>+SUMIFS(Marche!Z:Z,Marche!R:R,"*",Marche!O:O,"*")-SUMIFS(Marche!Z:Z,Marche!R:R,"*",Marche!O:O,"*à*")</f>
        <v>0</v>
      </c>
    </row>
    <row r="16" spans="2:11" s="144" customFormat="1" ht="15.75" x14ac:dyDescent="0.25">
      <c r="B16" s="189" t="s">
        <v>130</v>
      </c>
      <c r="C16" s="151">
        <f t="shared" si="0"/>
        <v>0</v>
      </c>
      <c r="D16" s="152">
        <f>SUMIFS(Molise!X:X,Molise!R:R,"*e ordinaria*",Molise!O:O,"*")-SUMIFS(Molise!X:X,Molise!R:R,"*e ordinaria*",Molise!O:O,"*à*")</f>
        <v>0</v>
      </c>
      <c r="E16" s="152">
        <f>+SUMIFS(Molise!Y:Y,Molise!R:R,"*e ordinaria*",Molise!O:O,"*")-SUMIFS(Molise!Y:Y,Molise!R:R,"*e ordinaria*",Molise!O:O,"*à*")</f>
        <v>0</v>
      </c>
      <c r="F16" s="152">
        <f>+SUMIFS(Molise!Z:Z,Molise!R:R,"*e ordinaria*",Molise!O:O,"*")-SUMIFS(Molise!Z:Z,Molise!R:R,"*e ordinaria*",Molise!O:O,"*à*")</f>
        <v>0</v>
      </c>
      <c r="G16" s="152">
        <f>SUMIFS(Molise!X:X,Molise!R:R,"*",Molise!O:O,"*")-(SUMIFS(Molise!X:X,Molise!R:R,"*",Molise!O:O,"*à*"))</f>
        <v>0</v>
      </c>
      <c r="H16" s="152">
        <f>+SUMIFS(Molise!Y:Y,Molise!R:R,"*",Molise!O:O,"*")-SUMIFS(Molise!Y:Y,Molise!R:R,"*",Molise!O:O,"*à*")</f>
        <v>0</v>
      </c>
      <c r="I16" s="153">
        <f>+SUMIFS(Molise!Z:Z,Molise!R:R,"*",Molise!O:O,"*")-SUMIFS(Molise!Z:Z,Molise!R:R,"*",Molise!O:O,"*à*")</f>
        <v>0</v>
      </c>
    </row>
    <row r="17" spans="2:11" s="144" customFormat="1" ht="15.75" x14ac:dyDescent="0.25">
      <c r="B17" s="189" t="s">
        <v>131</v>
      </c>
      <c r="C17" s="151">
        <f t="shared" si="0"/>
        <v>1328824.0900000001</v>
      </c>
      <c r="D17" s="152">
        <f>SUMIFS(Piemonte!X:X,Piemonte!R:R,"*e ordinaria*",Piemonte!O:O,"*")-SUMIFS(Piemonte!X:X,Piemonte!R:R,"*e ordinaria*",Piemonte!O:O,"*à*")</f>
        <v>0</v>
      </c>
      <c r="E17" s="152">
        <f>+SUMIFS(Piemonte!Y:Y,Piemonte!R:R,"*e ordinaria*",Piemonte!O:O,"*")-SUMIFS(Piemonte!Y:Y,Piemonte!R:R,"*e ordinaria*",Piemonte!O:O,"*à*")</f>
        <v>0</v>
      </c>
      <c r="F17" s="152">
        <f>+SUMIFS(Piemonte!Z:Z,Piemonte!R:R,"*e ordinaria*",Piemonte!O:O,"*")-SUMIFS(Piemonte!Z:Z,Piemonte!R:R,"*e ordinaria*",Piemonte!O:O,"*à*")</f>
        <v>0</v>
      </c>
      <c r="G17" s="152">
        <f>SUMIFS(Piemonte!X:X,Piemonte!R:R,"*",Piemonte!O:O,"*")-(SUMIFS(Piemonte!X:X,Piemonte!R:R,"*",Piemonte!O:O,"*à*"))</f>
        <v>1328824.0900000001</v>
      </c>
      <c r="H17" s="152">
        <f>+SUMIFS(Piemonte!Y:Y,Piemonte!R:R,"*",Piemonte!O:O,"*")-SUMIFS(Piemonte!Y:Y,Piemonte!R:R,"*",Piemonte!O:O,"*à*")</f>
        <v>0</v>
      </c>
      <c r="I17" s="153">
        <f>+SUMIFS(Piemonte!Z:Z,Piemonte!R:R,"*",Piemonte!O:O,"*")-SUMIFS(Piemonte!Z:Z,Piemonte!R:R,"*",Piemonte!O:O,"*à*")</f>
        <v>0</v>
      </c>
    </row>
    <row r="18" spans="2:11" s="144" customFormat="1" ht="15.75" x14ac:dyDescent="0.25">
      <c r="B18" s="189" t="s">
        <v>132</v>
      </c>
      <c r="C18" s="151">
        <f t="shared" si="0"/>
        <v>0</v>
      </c>
      <c r="D18" s="152">
        <f>SUMIFS(Puglia!X:X,Puglia!R:R,"*e ordinaria*",Puglia!O:O,"*")-SUMIFS(Puglia!X:X,Puglia!R:R,"*e ordinaria*",Puglia!O:O,"*à*")</f>
        <v>0</v>
      </c>
      <c r="E18" s="152">
        <f>+SUMIFS(Puglia!Y:Y,Puglia!R:R,"*e ordinaria*",Puglia!O:O,"*")-SUMIFS(Puglia!Y:Y,Puglia!R:R,"*e ordinaria*",Puglia!O:O,"*à*")</f>
        <v>0</v>
      </c>
      <c r="F18" s="152">
        <f>+SUMIFS(Puglia!Z:Z,Puglia!R:R,"*e ordinaria*",Puglia!O:O,"*")-SUMIFS(Puglia!Z:Z,Puglia!R:R,"*e ordinaria*",Puglia!O:O,"*à*")</f>
        <v>0</v>
      </c>
      <c r="G18" s="152">
        <f>SUMIFS(Puglia!X:X,Puglia!R:R,"*",Puglia!O:O,"*")-(SUMIFS(Puglia!X:X,Puglia!R:R,"*",Puglia!O:O,"*à*"))</f>
        <v>0</v>
      </c>
      <c r="H18" s="152">
        <f>+SUMIFS(Puglia!Y:Y,Puglia!R:R,"*",Puglia!O:O,"*")-SUMIFS(Puglia!Y:Y,Puglia!R:R,"*",Puglia!O:O,"*à*")</f>
        <v>0</v>
      </c>
      <c r="I18" s="153">
        <f>+SUMIFS(Puglia!Z:Z,Puglia!R:R,"*",Puglia!O:O,"*")-SUMIFS(Puglia!Z:Z,Puglia!R:R,"*",Puglia!O:O,"*à*")</f>
        <v>0</v>
      </c>
    </row>
    <row r="19" spans="2:11" s="144" customFormat="1" ht="15.75" x14ac:dyDescent="0.25">
      <c r="B19" s="189" t="s">
        <v>133</v>
      </c>
      <c r="C19" s="151">
        <f t="shared" si="0"/>
        <v>0</v>
      </c>
      <c r="D19" s="152">
        <f>SUMIFS(Sardegna!X:X,Sardegna!R:R,"*e ordinaria*",Sardegna!O:O,"*")-SUMIFS(Sardegna!X:X,Sardegna!R:R,"*e ordinaria*",Sardegna!O:O,"*à*")</f>
        <v>0</v>
      </c>
      <c r="E19" s="152">
        <f>+SUMIFS(Sardegna!Y:Y,Sardegna!R:R,"*e ordinaria*",Sardegna!O:O,"*")-SUMIFS(Sardegna!Y:Y,Sardegna!R:R,"*e ordinaria*",Sardegna!O:O,"*à*")</f>
        <v>0</v>
      </c>
      <c r="F19" s="152">
        <f>+SUMIFS(Sardegna!Z:Z,Sardegna!R:R,"*e ordinaria*",Sardegna!O:O,"*")-SUMIFS(Sardegna!Z:Z,Sardegna!R:R,"*e ordinaria*",Sardegna!O:O,"*à*")</f>
        <v>0</v>
      </c>
      <c r="G19" s="152">
        <f>SUMIFS(Sardegna!X:X,Sardegna!R:R,"*",Sardegna!O:O,"*")-(SUMIFS(Sardegna!X:X,Sardegna!R:R,"*",Sardegna!O:O,"*à*"))</f>
        <v>0</v>
      </c>
      <c r="H19" s="152">
        <f>+SUMIFS(Sardegna!Y:Y,Sardegna!R:R,"*",Sardegna!O:O,"*")-SUMIFS(Sardegna!Y:Y,Sardegna!R:R,"*",Sardegna!O:O,"*à*")</f>
        <v>0</v>
      </c>
      <c r="I19" s="153">
        <f>+SUMIFS(Sardegna!Z:Z,Sardegna!R:R,"*",Sardegna!O:O,"*")-SUMIFS(Sardegna!Z:Z,Sardegna!R:R,"*",Sardegna!O:O,"*à*")</f>
        <v>0</v>
      </c>
    </row>
    <row r="20" spans="2:11" s="144" customFormat="1" ht="15.75" x14ac:dyDescent="0.25">
      <c r="B20" s="189" t="s">
        <v>134</v>
      </c>
      <c r="C20" s="151">
        <f t="shared" si="0"/>
        <v>3224800</v>
      </c>
      <c r="D20" s="152">
        <f>SUMIFS(Sicilia!X:X,Sicilia!R:R,"*e ordinaria*",Sicilia!O:O,"*")-SUMIFS(Sicilia!X:X,Sicilia!R:R,"*e ordinaria*",Sicilia!O:O,"*à*")</f>
        <v>0</v>
      </c>
      <c r="E20" s="152">
        <f>+SUMIFS(Sicilia!Y:Y,Sicilia!R:R,"*e ordinaria*",Sicilia!O:O,"*")-SUMIFS(Sicilia!Y:Y,Sicilia!R:R,"*e ordinaria*",Sicilia!O:O,"*à*")</f>
        <v>0</v>
      </c>
      <c r="F20" s="152">
        <f>+SUMIFS(Sicilia!Z:Z,Sicilia!R:R,"*e ordinaria*",Sicilia!O:O,"*")-SUMIFS(Sicilia!Z:Z,Sicilia!R:R,"*e ordinaria*",Sicilia!O:O,"*à*")</f>
        <v>0</v>
      </c>
      <c r="G20" s="152">
        <f>SUMIFS(Sicilia!X:X,Sicilia!R:R,"*",Sicilia!O:O,"*")-(SUMIFS(Sicilia!X:X,Sicilia!R:R,"*",Sicilia!O:O,"*à*"))</f>
        <v>3224800</v>
      </c>
      <c r="H20" s="152">
        <f>+SUMIFS(Sicilia!Y:Y,Sicilia!R:R,"*",Sicilia!O:O,"*")-SUMIFS(Sicilia!Y:Y,Sicilia!R:R,"*",Sicilia!O:O,"*à*")</f>
        <v>0</v>
      </c>
      <c r="I20" s="153">
        <f>+SUMIFS(Sicilia!Z:Z,Sicilia!R:R,"*",Sicilia!O:O,"*")-SUMIFS(Sicilia!Z:Z,Sicilia!R:R,"*",Sicilia!O:O,"*à*")</f>
        <v>0</v>
      </c>
    </row>
    <row r="21" spans="2:11" s="144" customFormat="1" ht="15.75" x14ac:dyDescent="0.25">
      <c r="B21" s="189" t="s">
        <v>135</v>
      </c>
      <c r="C21" s="151">
        <f t="shared" si="0"/>
        <v>0</v>
      </c>
      <c r="D21" s="152">
        <f>SUMIFS(Toscana!X:X,Toscana!R:R,"*e ordinaria*",Toscana!O:O,"*")-SUMIFS(Toscana!X:X,Toscana!R:R,"*e ordinaria*",Toscana!O:O,"*à*")</f>
        <v>0</v>
      </c>
      <c r="E21" s="152">
        <f>+SUMIFS(Toscana!Y:Y,Toscana!R:R,"*e ordinaria*",Toscana!O:O,"*")-SUMIFS(Toscana!Y:Y,Toscana!R:R,"*e ordinaria*",Toscana!O:O,"*à*")</f>
        <v>0</v>
      </c>
      <c r="F21" s="152">
        <f>+SUMIFS(Toscana!Z:Z,Toscana!R:R,"*e ordinaria*",Toscana!O:O,"*")-SUMIFS(Toscana!Z:Z,Toscana!R:R,"*e ordinaria*",Toscana!O:O,"*à*")</f>
        <v>0</v>
      </c>
      <c r="G21" s="152">
        <f>SUMIFS(Toscana!X:X,Toscana!R:R,"*",Toscana!O:O,"*")-(SUMIFS(Toscana!X:X,Toscana!R:R,"*",Toscana!O:O,"*à*"))</f>
        <v>0</v>
      </c>
      <c r="H21" s="152">
        <f>+SUMIFS(Toscana!Y:Y,Toscana!R:R,"*",Toscana!O:O,"*")-SUMIFS(Toscana!Y:Y,Toscana!R:R,"*",Toscana!O:O,"*à*")</f>
        <v>0</v>
      </c>
      <c r="I21" s="153">
        <f>+SUMIFS(Toscana!Z:Z,Toscana!R:R,"*",Toscana!O:O,"*")-SUMIFS(Toscana!Z:Z,Toscana!R:R,"*",Toscana!O:O,"*à*")</f>
        <v>0</v>
      </c>
    </row>
    <row r="22" spans="2:11" s="144" customFormat="1" ht="15.75" x14ac:dyDescent="0.25">
      <c r="B22" s="189" t="s">
        <v>136</v>
      </c>
      <c r="C22" s="151">
        <f t="shared" si="0"/>
        <v>0</v>
      </c>
      <c r="D22" s="152">
        <f>SUMIFS(Trento!X:X,Trento!R:R,"*e ordinaria*",Trento!O:O,"*")-SUMIFS(Trento!X:X,Trento!R:R,"*e ordinaria*",Trento!O:O,"*à*")</f>
        <v>0</v>
      </c>
      <c r="E22" s="152">
        <f>+SUMIFS(Trento!Y:Y,Trento!R:R,"*e ordinaria*",Trento!O:O,"*")-SUMIFS(Trento!Y:Y,Trento!R:R,"*e ordinaria*",Trento!O:O,"*à*")</f>
        <v>0</v>
      </c>
      <c r="F22" s="152">
        <f>+SUMIFS(Trento!Z:Z,Trento!R:R,"*e ordinaria*",Trento!O:O,"*")-SUMIFS(Trento!Z:Z,Trento!R:R,"*e ordinaria*",Trento!O:O,"*à*")</f>
        <v>0</v>
      </c>
      <c r="G22" s="152">
        <f>SUMIFS(Trento!X:X,Trento!R:R,"*",Trento!O:O,"*")-(SUMIFS(Trento!X:X,Trento!R:R,"*",Trento!O:O,"*à*"))</f>
        <v>0</v>
      </c>
      <c r="H22" s="152">
        <f>+SUMIFS(Trento!Y:Y,Trento!R:R,"*",Trento!O:O,"*")-SUMIFS(Trento!Y:Y,Trento!R:R,"*",Trento!O:O,"*à*")</f>
        <v>0</v>
      </c>
      <c r="I22" s="153">
        <f>+SUMIFS(Trento!Z:Z,Trento!R:R,"*",Trento!O:O,"*")-SUMIFS(Trento!Z:Z,Trento!R:R,"*",Trento!O:O,"*à*")</f>
        <v>0</v>
      </c>
    </row>
    <row r="23" spans="2:11" s="144" customFormat="1" ht="15.75" x14ac:dyDescent="0.25">
      <c r="B23" s="189" t="s">
        <v>137</v>
      </c>
      <c r="C23" s="151">
        <f t="shared" si="0"/>
        <v>0</v>
      </c>
      <c r="D23" s="152">
        <f>SUMIFS(Umbria!X:X,Umbria!R:R,"*e ordinaria*",Umbria!O:O,"*")-SUMIFS(Umbria!X:X,Umbria!R:R,"*e ordinaria*",Umbria!O:O,"*à*")</f>
        <v>0</v>
      </c>
      <c r="E23" s="152">
        <f>+SUMIFS(Umbria!Y:Y,Umbria!R:R,"*e ordinaria*",Umbria!O:O,"*")-SUMIFS(Umbria!Y:Y,Umbria!R:R,"*e ordinaria*",Umbria!O:O,"*à*")</f>
        <v>0</v>
      </c>
      <c r="F23" s="152">
        <f>+SUMIFS(Umbria!Z:Z,Umbria!R:R,"*e ordinaria*",Umbria!O:O,"*")-SUMIFS(Umbria!Z:Z,Umbria!R:R,"*e ordinaria*",Umbria!O:O,"*à*")</f>
        <v>0</v>
      </c>
      <c r="G23" s="152">
        <f>SUMIFS(Umbria!X:X,Umbria!R:R,"*",Umbria!O:O,"*")-(SUMIFS(Umbria!X:X,Umbria!R:R,"*",Umbria!O:O,"*à*"))</f>
        <v>0</v>
      </c>
      <c r="H23" s="152">
        <f>+SUMIFS(Umbria!Y:Y,Umbria!R:R,"*",Umbria!O:O,"*")-SUMIFS(Umbria!Y:Y,Umbria!R:R,"*",Umbria!O:O,"*à*")</f>
        <v>0</v>
      </c>
      <c r="I23" s="153">
        <f>+SUMIFS(Umbria!Z:Z,Umbria!R:R,"*",Umbria!O:O,"*")-SUMIFS(Umbria!Z:Z,Umbria!R:R,"*",Umbria!O:O,"*à*")</f>
        <v>0</v>
      </c>
    </row>
    <row r="24" spans="2:11" s="144" customFormat="1" ht="15.75" x14ac:dyDescent="0.25">
      <c r="B24" s="189" t="s">
        <v>138</v>
      </c>
      <c r="C24" s="151">
        <f t="shared" si="0"/>
        <v>6521400</v>
      </c>
      <c r="D24" s="152">
        <f>SUMIFS(Veneto!X:X,Veneto!R:R,"*e ordinaria*",Veneto!O:O,"*")-SUMIFS(Veneto!X:X,Veneto!R:R,"*e ordinaria*",Veneto!O:O,"*à*")</f>
        <v>0</v>
      </c>
      <c r="E24" s="152">
        <f>+SUMIFS(Veneto!Y:Y,Veneto!R:R,"*e ordinaria*",Veneto!O:O,"*")-SUMIFS(Veneto!Y:Y,Veneto!R:R,"*e ordinaria*",Veneto!O:O,"*à*")</f>
        <v>0</v>
      </c>
      <c r="F24" s="152">
        <f>+SUMIFS(Veneto!Z:Z,Veneto!R:R,"*e ordinaria*",Veneto!O:O,"*")-SUMIFS(Veneto!Z:Z,Veneto!R:R,"*e ordinaria*",Veneto!O:O,"*à*")</f>
        <v>0</v>
      </c>
      <c r="G24" s="152">
        <f>SUMIFS(Veneto!X:X,Veneto!R:R,"*",Veneto!O:O,"*")-(SUMIFS(Veneto!X:X,Veneto!R:R,"*",Veneto!O:O,"*à*"))</f>
        <v>6521400</v>
      </c>
      <c r="H24" s="152">
        <f>+SUMIFS(Veneto!Y:Y,Veneto!R:R,"*",Veneto!O:O,"*")-SUMIFS(Veneto!Y:Y,Veneto!R:R,"*",Veneto!O:O,"*à*")</f>
        <v>0</v>
      </c>
      <c r="I24" s="153">
        <f>+SUMIFS(Veneto!Z:Z,Veneto!R:R,"*",Veneto!O:O,"*")-SUMIFS(Veneto!Z:Z,Veneto!R:R,"*",Veneto!O:O,"*à*")</f>
        <v>0</v>
      </c>
    </row>
    <row r="25" spans="2:11" s="144" customFormat="1" ht="15.75" x14ac:dyDescent="0.25">
      <c r="B25" s="189" t="s">
        <v>139</v>
      </c>
      <c r="C25" s="151">
        <f t="shared" si="0"/>
        <v>0</v>
      </c>
      <c r="D25" s="152">
        <f>SUMIFS(Valdaosta!X:X,Valdaosta!R:R,"*e ordinaria*",Valdaosta!O:O,"*")-SUMIFS(Valdaosta!X:X,Valdaosta!R:R,"*e ordinaria*",Valdaosta!O:O,"*à*")</f>
        <v>0</v>
      </c>
      <c r="E25" s="152">
        <f>+SUMIFS(Valdaosta!Y:Y,Valdaosta!R:R,"*e ordinaria*",Valdaosta!O:O,"*")-SUMIFS(Valdaosta!Y:Y,Valdaosta!R:R,"*e ordinaria*",Valdaosta!O:O,"*à*")</f>
        <v>0</v>
      </c>
      <c r="F25" s="152">
        <f>+SUMIFS(Valdaosta!Z:Z,Valdaosta!R:R,"*e ordinaria*",Valdaosta!O:O,"*")-SUMIFS(Valdaosta!Z:Z,Valdaosta!R:R,"*e ordinaria*",Valdaosta!O:O,"*à*")</f>
        <v>0</v>
      </c>
      <c r="G25" s="152">
        <f>SUMIFS(Valdaosta!X:X,Valdaosta!R:R,"*",Valdaosta!O:O,"*")-(SUMIFS(Valdaosta!X:X,Valdaosta!R:R,"*",Valdaosta!O:O,"*à*"))</f>
        <v>0</v>
      </c>
      <c r="H25" s="152">
        <f>+SUMIFS(Valdaosta!Y:Y,Valdaosta!R:R,"*",Valdaosta!O:O,"*")-SUMIFS(Valdaosta!Y:Y,Valdaosta!R:R,"*",Valdaosta!O:O,"*à*")</f>
        <v>0</v>
      </c>
      <c r="I25" s="153">
        <f>+SUMIFS(Valdaosta!Z:Z,Valdaosta!R:R,"*",Valdaosta!O:O,"*")-SUMIFS(Valdaosta!Z:Z,Valdaosta!R:R,"*",Valdaosta!O:O,"*à*")</f>
        <v>0</v>
      </c>
    </row>
    <row r="26" spans="2:11" s="144" customFormat="1" ht="15.75" x14ac:dyDescent="0.25">
      <c r="B26" s="190" t="s">
        <v>140</v>
      </c>
      <c r="C26" s="156">
        <f t="shared" si="0"/>
        <v>0</v>
      </c>
      <c r="D26" s="157">
        <f>SUMIFS(Dir_centrali!X:X,Dir_centrali!R:R,"*e ordinaria*",Dir_centrali!O:O,"*")-SUMIFS(Dir_centrali!X:X,Dir_centrali!R:R,"*e ordinaria*",Dir_centrali!O:O,"*à*")</f>
        <v>0</v>
      </c>
      <c r="E26" s="157">
        <f>+SUMIFS(Dir_centrali!Y:Y,Dir_centrali!R:R,"*e ordinaria*",Dir_centrali!O:O,"*")-SUMIFS(Dir_centrali!Y:Y,Dir_centrali!R:R,"*e ordinaria*",Dir_centrali!O:O,"*à*")</f>
        <v>0</v>
      </c>
      <c r="F26" s="157">
        <f>+SUMIFS(Dir_centrali!Z:Z,Dir_centrali!R:R,"*e ordinaria*",Dir_centrali!O:O,"*")-SUMIFS(Dir_centrali!Z:Z,Dir_centrali!R:R,"*e ordinaria*",Dir_centrali!O:O,"*à*")</f>
        <v>0</v>
      </c>
      <c r="G26" s="157">
        <f>SUMIFS(Dir_centrali!X:X,Dir_centrali!R:R,"*",Dir_centrali!O:O,"*")-(SUMIFS(Dir_centrali!X:X,Dir_centrali!R:R,"*",Dir_centrali!O:O,"*à*"))</f>
        <v>0</v>
      </c>
      <c r="H26" s="157">
        <f>+SUMIFS(Dir_centrali!Y:Y,Dir_centrali!R:R,"*",Dir_centrali!O:O,"*")-SUMIFS(Dir_centrali!Y:Y,Dir_centrali!R:R,"*",Dir_centrali!O:O,"*à*")</f>
        <v>0</v>
      </c>
      <c r="I26" s="157">
        <f>+SUMIFS(Dir_centrali!Z:Z,Dir_centrali!R:R,"*",Dir_centrali!O:O,"*")-SUMIFS(Dir_centrali!Z:Z,Dir_centrali!R:R,"*",Dir_centrali!O:O,"*à*")</f>
        <v>0</v>
      </c>
    </row>
    <row r="27" spans="2:11" s="144" customFormat="1" ht="19.5" thickBot="1" x14ac:dyDescent="0.3">
      <c r="B27" s="191"/>
      <c r="C27" s="139"/>
      <c r="D27" s="139"/>
      <c r="E27" s="139"/>
      <c r="F27" s="139"/>
      <c r="G27" s="139"/>
      <c r="H27" s="139"/>
      <c r="I27" s="139"/>
    </row>
    <row r="28" spans="2:11" s="144" customFormat="1" ht="16.5" thickBot="1" x14ac:dyDescent="0.3">
      <c r="B28" s="192" t="s">
        <v>145</v>
      </c>
      <c r="C28" s="193">
        <f>SUM(C5:C26)</f>
        <v>20468802.399999999</v>
      </c>
      <c r="D28" s="193">
        <f t="shared" ref="D28:I28" si="1">SUM(D5:D26)</f>
        <v>0</v>
      </c>
      <c r="E28" s="193">
        <f t="shared" si="1"/>
        <v>0</v>
      </c>
      <c r="F28" s="193">
        <f t="shared" si="1"/>
        <v>0</v>
      </c>
      <c r="G28" s="193">
        <f t="shared" si="1"/>
        <v>20468802.399999999</v>
      </c>
      <c r="H28" s="193">
        <f t="shared" si="1"/>
        <v>0</v>
      </c>
      <c r="I28" s="193">
        <f t="shared" si="1"/>
        <v>0</v>
      </c>
      <c r="K28" s="158"/>
    </row>
  </sheetData>
  <sheetProtection password="C9C1" sheet="1" objects="1" scenarios="1"/>
  <mergeCells count="4">
    <mergeCell ref="B2:B3"/>
    <mergeCell ref="C2:C3"/>
    <mergeCell ref="D2:F2"/>
    <mergeCell ref="G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Normal="100" zoomScaleSheetLayoutView="100" workbookViewId="0">
      <selection activeCell="D12" sqref="D12:E12"/>
    </sheetView>
  </sheetViews>
  <sheetFormatPr defaultRowHeight="12.75" x14ac:dyDescent="0.2"/>
  <cols>
    <col min="3" max="3" width="30.7109375" customWidth="1"/>
    <col min="5" max="5" width="12.140625" customWidth="1"/>
    <col min="7" max="7" width="11.28515625" customWidth="1"/>
    <col min="8" max="8" width="9.28515625" customWidth="1"/>
    <col min="9" max="9" width="11.140625" customWidth="1"/>
    <col min="10" max="10" width="11.7109375" bestFit="1" customWidth="1"/>
    <col min="11" max="11" width="8.5703125" customWidth="1"/>
    <col min="12" max="12" width="2.5703125" customWidth="1"/>
  </cols>
  <sheetData>
    <row r="1" spans="1:12" ht="14.25" x14ac:dyDescent="0.2">
      <c r="A1" s="235" t="s">
        <v>151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3"/>
    </row>
    <row r="2" spans="1:12" ht="14.25" x14ac:dyDescent="0.2">
      <c r="A2" s="235" t="s">
        <v>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3"/>
    </row>
    <row r="3" spans="1:12" ht="14.25" x14ac:dyDescent="0.2">
      <c r="A3" s="235" t="s">
        <v>34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3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2">
      <c r="A5" s="236" t="s">
        <v>0</v>
      </c>
      <c r="B5" s="236"/>
      <c r="C5" s="236"/>
      <c r="D5" s="230" t="s">
        <v>1</v>
      </c>
      <c r="E5" s="231"/>
      <c r="F5" s="231"/>
      <c r="G5" s="231"/>
      <c r="H5" s="231"/>
      <c r="I5" s="231"/>
      <c r="J5" s="231"/>
      <c r="K5" s="231"/>
      <c r="L5" s="4"/>
    </row>
    <row r="6" spans="1:12" x14ac:dyDescent="0.2">
      <c r="A6" s="236"/>
      <c r="B6" s="236"/>
      <c r="C6" s="236"/>
      <c r="D6" s="240" t="s">
        <v>7</v>
      </c>
      <c r="E6" s="241"/>
      <c r="F6" s="241" t="s">
        <v>148</v>
      </c>
      <c r="G6" s="241"/>
      <c r="H6" s="241" t="s">
        <v>152</v>
      </c>
      <c r="I6" s="241"/>
      <c r="J6" s="231" t="s">
        <v>2</v>
      </c>
      <c r="K6" s="231"/>
      <c r="L6" s="4"/>
    </row>
    <row r="7" spans="1:12" x14ac:dyDescent="0.2">
      <c r="A7" s="236"/>
      <c r="B7" s="236"/>
      <c r="C7" s="236"/>
      <c r="D7" s="240"/>
      <c r="E7" s="241"/>
      <c r="F7" s="241"/>
      <c r="G7" s="241"/>
      <c r="H7" s="241"/>
      <c r="I7" s="241"/>
      <c r="J7" s="231"/>
      <c r="K7" s="231"/>
      <c r="L7" s="4"/>
    </row>
    <row r="8" spans="1:12" ht="24.95" customHeight="1" x14ac:dyDescent="0.2">
      <c r="A8" s="237" t="s">
        <v>35</v>
      </c>
      <c r="B8" s="238"/>
      <c r="C8" s="239"/>
      <c r="D8" s="232">
        <v>0</v>
      </c>
      <c r="E8" s="234"/>
      <c r="F8" s="232">
        <v>0</v>
      </c>
      <c r="G8" s="233"/>
      <c r="H8" s="232">
        <v>0</v>
      </c>
      <c r="I8" s="234"/>
      <c r="J8" s="232">
        <f t="shared" ref="J8:J13" si="0">D8+F8+H8</f>
        <v>0</v>
      </c>
      <c r="K8" s="233"/>
      <c r="L8" s="2"/>
    </row>
    <row r="9" spans="1:12" ht="24.95" customHeight="1" x14ac:dyDescent="0.2">
      <c r="A9" s="237" t="s">
        <v>36</v>
      </c>
      <c r="B9" s="248"/>
      <c r="C9" s="249"/>
      <c r="D9" s="232">
        <v>0</v>
      </c>
      <c r="E9" s="233"/>
      <c r="F9" s="232">
        <v>0</v>
      </c>
      <c r="G9" s="233"/>
      <c r="H9" s="232">
        <v>0</v>
      </c>
      <c r="I9" s="233"/>
      <c r="J9" s="232">
        <f t="shared" si="0"/>
        <v>0</v>
      </c>
      <c r="K9" s="233"/>
      <c r="L9" s="2"/>
    </row>
    <row r="10" spans="1:12" ht="24.95" customHeight="1" x14ac:dyDescent="0.2">
      <c r="A10" s="237" t="s">
        <v>37</v>
      </c>
      <c r="B10" s="238"/>
      <c r="C10" s="239"/>
      <c r="D10" s="232">
        <v>0</v>
      </c>
      <c r="E10" s="233"/>
      <c r="F10" s="232">
        <v>0</v>
      </c>
      <c r="G10" s="233"/>
      <c r="H10" s="232">
        <v>0</v>
      </c>
      <c r="I10" s="233"/>
      <c r="J10" s="232">
        <f t="shared" si="0"/>
        <v>0</v>
      </c>
      <c r="K10" s="233"/>
      <c r="L10" s="2"/>
    </row>
    <row r="11" spans="1:12" ht="24.95" customHeight="1" x14ac:dyDescent="0.2">
      <c r="A11" s="237" t="s">
        <v>3</v>
      </c>
      <c r="B11" s="238"/>
      <c r="C11" s="239"/>
      <c r="D11" s="232">
        <f>'Proprietà AdE'!G28+'Altre titolarità'!G28</f>
        <v>22050191.359999999</v>
      </c>
      <c r="E11" s="233"/>
      <c r="F11" s="232">
        <f>'Proprietà AdE'!H28</f>
        <v>359000</v>
      </c>
      <c r="G11" s="233"/>
      <c r="H11" s="232">
        <v>0</v>
      </c>
      <c r="I11" s="233"/>
      <c r="J11" s="232">
        <f t="shared" si="0"/>
        <v>22409191.359999999</v>
      </c>
      <c r="K11" s="233"/>
      <c r="L11" s="2"/>
    </row>
    <row r="12" spans="1:12" ht="24.95" customHeight="1" x14ac:dyDescent="0.2">
      <c r="A12" s="237" t="s">
        <v>38</v>
      </c>
      <c r="B12" s="238"/>
      <c r="C12" s="239"/>
      <c r="D12" s="232">
        <v>0</v>
      </c>
      <c r="E12" s="233"/>
      <c r="F12" s="232">
        <v>0</v>
      </c>
      <c r="G12" s="233"/>
      <c r="H12" s="232">
        <v>0</v>
      </c>
      <c r="I12" s="233"/>
      <c r="J12" s="232">
        <v>0</v>
      </c>
      <c r="K12" s="233"/>
      <c r="L12" s="2"/>
    </row>
    <row r="13" spans="1:12" ht="24.95" customHeight="1" x14ac:dyDescent="0.2">
      <c r="A13" s="237" t="s">
        <v>39</v>
      </c>
      <c r="B13" s="238"/>
      <c r="C13" s="239"/>
      <c r="D13" s="232">
        <v>0</v>
      </c>
      <c r="E13" s="233"/>
      <c r="F13" s="232">
        <v>0</v>
      </c>
      <c r="G13" s="233"/>
      <c r="H13" s="232">
        <v>0</v>
      </c>
      <c r="I13" s="233"/>
      <c r="J13" s="232">
        <f t="shared" si="0"/>
        <v>0</v>
      </c>
      <c r="K13" s="233"/>
      <c r="L13" s="2"/>
    </row>
    <row r="14" spans="1:12" ht="24.95" customHeight="1" x14ac:dyDescent="0.2">
      <c r="A14" s="237" t="s">
        <v>40</v>
      </c>
      <c r="B14" s="238"/>
      <c r="C14" s="239"/>
      <c r="D14" s="232">
        <v>0</v>
      </c>
      <c r="E14" s="233"/>
      <c r="F14" s="232">
        <v>0</v>
      </c>
      <c r="G14" s="233"/>
      <c r="H14" s="232">
        <v>0</v>
      </c>
      <c r="I14" s="233"/>
      <c r="J14" s="232">
        <f t="shared" ref="J14" si="1">D14+F14+H14</f>
        <v>0</v>
      </c>
      <c r="K14" s="233"/>
      <c r="L14" s="2"/>
    </row>
    <row r="15" spans="1:12" ht="24.95" customHeight="1" x14ac:dyDescent="0.2">
      <c r="A15" s="245" t="s">
        <v>4</v>
      </c>
      <c r="B15" s="246"/>
      <c r="C15" s="247"/>
      <c r="D15" s="232">
        <f>SUM(D8:E14)</f>
        <v>22050191.359999999</v>
      </c>
      <c r="E15" s="233"/>
      <c r="F15" s="232">
        <f t="shared" ref="F15" si="2">SUM(F8:G14)</f>
        <v>359000</v>
      </c>
      <c r="G15" s="233"/>
      <c r="H15" s="232">
        <f t="shared" ref="H15" si="3">SUM(H8:I14)</f>
        <v>0</v>
      </c>
      <c r="I15" s="233"/>
      <c r="J15" s="232">
        <f t="shared" ref="J15" si="4">SUM(J8:K14)</f>
        <v>22409191.359999999</v>
      </c>
      <c r="K15" s="233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5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43"/>
      <c r="I18" s="243"/>
      <c r="J18" s="243"/>
      <c r="K18" s="2"/>
      <c r="L18" s="2"/>
    </row>
    <row r="19" spans="1:12" x14ac:dyDescent="0.2">
      <c r="H19" s="244"/>
      <c r="I19" s="244"/>
      <c r="J19" s="244"/>
    </row>
    <row r="21" spans="1:12" x14ac:dyDescent="0.2">
      <c r="A21" s="242"/>
      <c r="B21" s="242"/>
      <c r="C21" s="242"/>
    </row>
    <row r="23" spans="1:12" x14ac:dyDescent="0.2">
      <c r="C23" s="1"/>
    </row>
    <row r="27" spans="1:12" x14ac:dyDescent="0.2">
      <c r="J27" s="1"/>
    </row>
  </sheetData>
  <mergeCells count="52">
    <mergeCell ref="J10:K10"/>
    <mergeCell ref="J11:K11"/>
    <mergeCell ref="H10:I10"/>
    <mergeCell ref="H11:I11"/>
    <mergeCell ref="H13:I13"/>
    <mergeCell ref="H12:I12"/>
    <mergeCell ref="J15:K15"/>
    <mergeCell ref="D15:E15"/>
    <mergeCell ref="F15:G15"/>
    <mergeCell ref="F13:G13"/>
    <mergeCell ref="F12:G12"/>
    <mergeCell ref="A9:C9"/>
    <mergeCell ref="A10:C10"/>
    <mergeCell ref="D11:E11"/>
    <mergeCell ref="A11:C11"/>
    <mergeCell ref="F11:G11"/>
    <mergeCell ref="F10:G10"/>
    <mergeCell ref="F9:G9"/>
    <mergeCell ref="D9:E9"/>
    <mergeCell ref="D10:E10"/>
    <mergeCell ref="A21:C21"/>
    <mergeCell ref="D12:E12"/>
    <mergeCell ref="H18:J18"/>
    <mergeCell ref="H19:J19"/>
    <mergeCell ref="J13:K13"/>
    <mergeCell ref="A15:C15"/>
    <mergeCell ref="D13:E13"/>
    <mergeCell ref="J12:K12"/>
    <mergeCell ref="H15:I15"/>
    <mergeCell ref="A12:C12"/>
    <mergeCell ref="A14:C14"/>
    <mergeCell ref="D14:E14"/>
    <mergeCell ref="F14:G14"/>
    <mergeCell ref="H14:I14"/>
    <mergeCell ref="J14:K14"/>
    <mergeCell ref="A13:C13"/>
    <mergeCell ref="J9:K9"/>
    <mergeCell ref="D6:E7"/>
    <mergeCell ref="F6:G7"/>
    <mergeCell ref="H6:I7"/>
    <mergeCell ref="J6:K7"/>
    <mergeCell ref="H9:I9"/>
    <mergeCell ref="D8:E8"/>
    <mergeCell ref="D5:K5"/>
    <mergeCell ref="F8:G8"/>
    <mergeCell ref="H8:I8"/>
    <mergeCell ref="A1:K1"/>
    <mergeCell ref="J8:K8"/>
    <mergeCell ref="A2:K2"/>
    <mergeCell ref="A3:K3"/>
    <mergeCell ref="A5:C7"/>
    <mergeCell ref="A8:C8"/>
  </mergeCells>
  <phoneticPr fontId="0" type="noConversion"/>
  <printOptions horizontalCentered="1"/>
  <pageMargins left="0.23622047244094491" right="0.23622047244094491" top="0.74803149606299213" bottom="0.74803149606299213" header="0.51181102362204722" footer="0.31496062992125984"/>
  <pageSetup paperSize="9" fitToHeight="0" orientation="landscape" r:id="rId1"/>
  <headerFooter alignWithMargins="0">
    <oddFooter>&amp;CPagina &amp;P di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:AG19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0" activePane="bottomLeft" state="frozen"/>
      <selection activeCell="A10" sqref="A10:AG19"/>
      <selection pane="bottomLeft" activeCell="A10" sqref="A10:AG19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6"/>
  <sheetViews>
    <sheetView view="pageBreakPreview" zoomScale="60" zoomScaleNormal="160" workbookViewId="0">
      <pane ySplit="9" topLeftCell="A16" activePane="bottomLeft" state="frozen"/>
      <selection activeCell="A10" sqref="A10:AG19"/>
      <selection pane="bottomLeft" activeCell="A10" sqref="A10:AG19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290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125" t="s">
        <v>58</v>
      </c>
      <c r="Q9" s="125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124" t="s">
        <v>89</v>
      </c>
      <c r="AF9" s="127" t="s">
        <v>90</v>
      </c>
      <c r="AG9" s="255"/>
    </row>
    <row r="10" spans="1:33" ht="86.25" customHeight="1" x14ac:dyDescent="0.15">
      <c r="A10" s="30"/>
      <c r="B10" s="31"/>
      <c r="C10" s="129"/>
      <c r="D10" s="54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  <c r="P10" s="32"/>
      <c r="Q10" s="32"/>
      <c r="R10" s="33"/>
      <c r="S10" s="34"/>
      <c r="T10" s="32"/>
      <c r="U10" s="32"/>
      <c r="V10" s="32"/>
      <c r="W10" s="32"/>
      <c r="X10" s="49"/>
      <c r="Y10" s="52"/>
      <c r="Z10" s="52"/>
      <c r="AA10" s="49"/>
      <c r="AB10" s="49"/>
      <c r="AC10" s="49"/>
      <c r="AD10" s="49"/>
      <c r="AE10" s="49"/>
      <c r="AF10" s="35"/>
      <c r="AG10" s="18"/>
    </row>
    <row r="11" spans="1:33" ht="103.5" customHeight="1" x14ac:dyDescent="0.15">
      <c r="A11" s="30"/>
      <c r="B11" s="31"/>
      <c r="C11" s="1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2"/>
      <c r="Q11" s="32"/>
      <c r="R11" s="33"/>
      <c r="S11" s="34"/>
      <c r="T11" s="32"/>
      <c r="U11" s="32"/>
      <c r="V11" s="32"/>
      <c r="W11" s="32"/>
      <c r="X11" s="49"/>
      <c r="Y11" s="49"/>
      <c r="Z11" s="49"/>
      <c r="AA11" s="49"/>
      <c r="AB11" s="49"/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8" t="s">
        <v>5</v>
      </c>
      <c r="U20" s="128"/>
      <c r="V20" s="128"/>
      <c r="W20" s="128"/>
      <c r="X20" s="53">
        <f>SUM(X10:X19)</f>
        <v>0</v>
      </c>
      <c r="Y20" s="50">
        <f t="shared" ref="Y20:AE20" si="0">SUM(Y10:Y19)</f>
        <v>0</v>
      </c>
      <c r="Z20" s="50">
        <f t="shared" si="0"/>
        <v>0</v>
      </c>
      <c r="AA20" s="50">
        <f t="shared" si="0"/>
        <v>0</v>
      </c>
      <c r="AB20" s="50">
        <f t="shared" si="0"/>
        <v>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126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252"/>
      <c r="AE38" s="252"/>
      <c r="AF38" s="252"/>
      <c r="AG38" s="252"/>
      <c r="AH38" s="123"/>
      <c r="AI38" s="123"/>
      <c r="AJ38" s="123"/>
      <c r="AK38" s="123"/>
      <c r="AL38" s="123"/>
      <c r="AM38" s="123"/>
      <c r="AN38" s="123"/>
      <c r="AO38" s="123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6"/>
  <sheetViews>
    <sheetView view="pageBreakPreview" topLeftCell="P1" zoomScale="60" zoomScaleNormal="160" workbookViewId="0">
      <pane ySplit="9" topLeftCell="A10" activePane="bottomLeft" state="frozen"/>
      <selection pane="bottomLeft" activeCell="AE11" sqref="AE11"/>
    </sheetView>
  </sheetViews>
  <sheetFormatPr defaultRowHeight="10.5" x14ac:dyDescent="0.15"/>
  <cols>
    <col min="1" max="1" width="18.7109375" style="23" customWidth="1"/>
    <col min="2" max="2" width="8.85546875" style="23" customWidth="1"/>
    <col min="3" max="4" width="16.7109375" style="6" customWidth="1"/>
    <col min="5" max="5" width="10.7109375" style="6" customWidth="1"/>
    <col min="6" max="6" width="14" style="6" customWidth="1"/>
    <col min="7" max="7" width="23" style="6" customWidth="1"/>
    <col min="8" max="8" width="13.28515625" style="6" customWidth="1"/>
    <col min="9" max="9" width="13.42578125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9.28515625" style="13" customWidth="1"/>
    <col min="23" max="23" width="16.5703125" style="13" customWidth="1"/>
    <col min="24" max="24" width="17.140625" style="13" customWidth="1"/>
    <col min="25" max="25" width="21.85546875" style="13" customWidth="1"/>
    <col min="26" max="26" width="15.7109375" style="6" customWidth="1"/>
    <col min="27" max="27" width="13.7109375" style="6" customWidth="1"/>
    <col min="28" max="28" width="20.4257812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2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165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66" t="s">
        <v>58</v>
      </c>
      <c r="Q9" s="66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67" t="s">
        <v>89</v>
      </c>
      <c r="AF9" s="68" t="s">
        <v>90</v>
      </c>
      <c r="AG9" s="255"/>
    </row>
    <row r="10" spans="1:33" ht="86.25" customHeight="1" x14ac:dyDescent="0.15">
      <c r="A10" s="91" t="s">
        <v>315</v>
      </c>
      <c r="B10" s="31"/>
      <c r="C10" s="129" t="s">
        <v>282</v>
      </c>
      <c r="D10" s="54" t="s">
        <v>154</v>
      </c>
      <c r="E10" s="31" t="s">
        <v>166</v>
      </c>
      <c r="F10" s="31" t="s">
        <v>167</v>
      </c>
      <c r="G10" s="31" t="s">
        <v>168</v>
      </c>
      <c r="H10" s="31" t="s">
        <v>107</v>
      </c>
      <c r="I10" s="31" t="s">
        <v>107</v>
      </c>
      <c r="J10" s="31" t="s">
        <v>169</v>
      </c>
      <c r="K10" s="31" t="s">
        <v>170</v>
      </c>
      <c r="L10" s="31" t="s">
        <v>171</v>
      </c>
      <c r="M10" s="31" t="s">
        <v>172</v>
      </c>
      <c r="N10" s="32">
        <v>31900058</v>
      </c>
      <c r="O10" s="33" t="s">
        <v>14</v>
      </c>
      <c r="P10" s="32" t="s">
        <v>277</v>
      </c>
      <c r="Q10" s="32" t="s">
        <v>278</v>
      </c>
      <c r="R10" s="33" t="s">
        <v>65</v>
      </c>
      <c r="S10" s="34" t="s">
        <v>147</v>
      </c>
      <c r="T10" s="32" t="s">
        <v>173</v>
      </c>
      <c r="U10" s="32" t="s">
        <v>80</v>
      </c>
      <c r="V10" s="32" t="s">
        <v>30</v>
      </c>
      <c r="W10" s="32" t="s">
        <v>101</v>
      </c>
      <c r="X10" s="49">
        <v>148000</v>
      </c>
      <c r="Y10" s="52"/>
      <c r="Z10" s="52"/>
      <c r="AA10" s="49"/>
      <c r="AB10" s="49">
        <v>148000</v>
      </c>
      <c r="AC10" s="49"/>
      <c r="AD10" s="49"/>
      <c r="AE10" s="49"/>
      <c r="AF10" s="35"/>
      <c r="AG10" s="18"/>
    </row>
    <row r="11" spans="1:33" ht="103.5" customHeight="1" x14ac:dyDescent="0.15">
      <c r="A11" s="91" t="s">
        <v>316</v>
      </c>
      <c r="B11" s="31"/>
      <c r="C11" s="129" t="s">
        <v>283</v>
      </c>
      <c r="D11" s="31" t="s">
        <v>174</v>
      </c>
      <c r="E11" s="31" t="s">
        <v>166</v>
      </c>
      <c r="F11" s="31" t="s">
        <v>167</v>
      </c>
      <c r="G11" s="31" t="s">
        <v>168</v>
      </c>
      <c r="H11" s="31" t="s">
        <v>107</v>
      </c>
      <c r="I11" s="31" t="s">
        <v>107</v>
      </c>
      <c r="J11" s="31" t="s">
        <v>169</v>
      </c>
      <c r="K11" s="31" t="s">
        <v>175</v>
      </c>
      <c r="L11" s="31" t="s">
        <v>176</v>
      </c>
      <c r="M11" s="31" t="s">
        <v>177</v>
      </c>
      <c r="N11" s="32">
        <v>11900004</v>
      </c>
      <c r="O11" s="33" t="s">
        <v>18</v>
      </c>
      <c r="P11" s="32" t="s">
        <v>178</v>
      </c>
      <c r="Q11" s="32" t="s">
        <v>179</v>
      </c>
      <c r="R11" s="33" t="s">
        <v>65</v>
      </c>
      <c r="S11" s="34" t="s">
        <v>147</v>
      </c>
      <c r="T11" s="32" t="s">
        <v>180</v>
      </c>
      <c r="U11" s="32" t="s">
        <v>81</v>
      </c>
      <c r="V11" s="32" t="s">
        <v>24</v>
      </c>
      <c r="W11" s="32" t="s">
        <v>101</v>
      </c>
      <c r="X11" s="49"/>
      <c r="Y11" s="49">
        <v>359000</v>
      </c>
      <c r="Z11" s="49"/>
      <c r="AA11" s="49"/>
      <c r="AB11" s="49">
        <v>359000</v>
      </c>
      <c r="AC11" s="49"/>
      <c r="AD11" s="49"/>
      <c r="AE11" s="49"/>
      <c r="AF11" s="35"/>
      <c r="AG11" s="18"/>
    </row>
    <row r="12" spans="1:33" ht="32.1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/>
      <c r="P12" s="32"/>
      <c r="Q12" s="32"/>
      <c r="R12" s="33"/>
      <c r="S12" s="34"/>
      <c r="T12" s="32"/>
      <c r="U12" s="32"/>
      <c r="V12" s="32"/>
      <c r="W12" s="32"/>
      <c r="X12" s="49"/>
      <c r="Y12" s="49"/>
      <c r="Z12" s="49"/>
      <c r="AA12" s="49"/>
      <c r="AB12" s="49"/>
      <c r="AC12" s="49"/>
      <c r="AD12" s="49"/>
      <c r="AE12" s="49"/>
      <c r="AF12" s="35"/>
      <c r="AG12" s="18"/>
    </row>
    <row r="13" spans="1:33" ht="32.1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/>
      <c r="P13" s="32"/>
      <c r="Q13" s="32"/>
      <c r="R13" s="33"/>
      <c r="S13" s="34"/>
      <c r="T13" s="32"/>
      <c r="U13" s="32"/>
      <c r="V13" s="32"/>
      <c r="W13" s="32"/>
      <c r="X13" s="49"/>
      <c r="Y13" s="49"/>
      <c r="Z13" s="49"/>
      <c r="AA13" s="49"/>
      <c r="AB13" s="49"/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32.1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2"/>
      <c r="Q18" s="32"/>
      <c r="R18" s="33"/>
      <c r="S18" s="34"/>
      <c r="T18" s="32"/>
      <c r="U18" s="32"/>
      <c r="V18" s="32"/>
      <c r="W18" s="32"/>
      <c r="X18" s="49"/>
      <c r="Y18" s="49"/>
      <c r="Z18" s="49"/>
      <c r="AA18" s="49"/>
      <c r="AB18" s="49"/>
      <c r="AC18" s="49"/>
      <c r="AD18" s="49"/>
      <c r="AE18" s="49"/>
      <c r="AF18" s="35"/>
      <c r="AG18" s="18"/>
    </row>
    <row r="19" spans="1:33" ht="32.1" customHeight="1" thickBo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2"/>
      <c r="Q19" s="32"/>
      <c r="R19" s="33"/>
      <c r="S19" s="34"/>
      <c r="T19" s="32"/>
      <c r="U19" s="32"/>
      <c r="V19" s="32"/>
      <c r="W19" s="32"/>
      <c r="X19" s="49"/>
      <c r="Y19" s="49"/>
      <c r="Z19" s="49"/>
      <c r="AA19" s="49"/>
      <c r="AB19" s="49"/>
      <c r="AC19" s="49"/>
      <c r="AD19" s="49"/>
      <c r="AE19" s="49"/>
      <c r="AF19" s="35"/>
      <c r="AG19" s="18"/>
    </row>
    <row r="20" spans="1:33" ht="15" thickBot="1" x14ac:dyDescent="0.25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65" t="s">
        <v>5</v>
      </c>
      <c r="U20" s="65"/>
      <c r="V20" s="65"/>
      <c r="W20" s="65"/>
      <c r="X20" s="53">
        <f>SUM(X10:X19)</f>
        <v>148000</v>
      </c>
      <c r="Y20" s="50">
        <f t="shared" ref="Y20:AE20" si="0">SUM(Y10:Y19)</f>
        <v>359000</v>
      </c>
      <c r="Z20" s="50">
        <f t="shared" si="0"/>
        <v>0</v>
      </c>
      <c r="AA20" s="50">
        <f t="shared" si="0"/>
        <v>0</v>
      </c>
      <c r="AB20" s="50">
        <f t="shared" si="0"/>
        <v>507000</v>
      </c>
      <c r="AC20" s="50">
        <f t="shared" si="0"/>
        <v>0</v>
      </c>
      <c r="AD20" s="50">
        <f t="shared" si="0"/>
        <v>0</v>
      </c>
      <c r="AE20" s="51">
        <f t="shared" si="0"/>
        <v>0</v>
      </c>
      <c r="AF20" s="38"/>
      <c r="AG20" s="17"/>
    </row>
    <row r="21" spans="1:33" ht="14.25" x14ac:dyDescent="0.2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9"/>
      <c r="Y21" s="39"/>
      <c r="Z21" s="40"/>
      <c r="AA21" s="40"/>
      <c r="AB21" s="40"/>
      <c r="AC21" s="40"/>
      <c r="AD21" s="40"/>
      <c r="AE21" s="40"/>
      <c r="AF21" s="40"/>
      <c r="AG21" s="9"/>
    </row>
    <row r="22" spans="1:33" ht="14.25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2"/>
      <c r="Y22" s="42"/>
      <c r="Z22" s="43"/>
      <c r="AA22" s="43"/>
      <c r="AB22" s="43"/>
      <c r="AC22" s="43"/>
      <c r="AD22" s="43"/>
      <c r="AE22" s="43"/>
      <c r="AF22" s="43"/>
      <c r="AG22" s="10"/>
    </row>
    <row r="23" spans="1:33" ht="14.25" x14ac:dyDescent="0.15">
      <c r="A23" s="36"/>
      <c r="B23" s="3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1"/>
    </row>
    <row r="24" spans="1:33" ht="15" customHeight="1" x14ac:dyDescent="0.2">
      <c r="A24" s="36"/>
      <c r="B24" s="3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1"/>
      <c r="U24" s="41"/>
      <c r="V24" s="41"/>
      <c r="W24" s="41"/>
      <c r="X24" s="41"/>
      <c r="Y24" s="41"/>
      <c r="Z24" s="250"/>
      <c r="AA24" s="250"/>
      <c r="AB24" s="250"/>
      <c r="AC24" s="250"/>
      <c r="AD24" s="250"/>
      <c r="AE24" s="250"/>
      <c r="AF24" s="39"/>
      <c r="AG24" s="15"/>
    </row>
    <row r="25" spans="1:33" ht="14.25" x14ac:dyDescent="0.2">
      <c r="A25" s="251" t="s">
        <v>45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25"/>
      <c r="Y25" s="25"/>
      <c r="Z25" s="276"/>
      <c r="AA25" s="276"/>
      <c r="AB25" s="276"/>
      <c r="AC25" s="276"/>
      <c r="AD25" s="276"/>
      <c r="AE25" s="276"/>
      <c r="AF25" s="69"/>
      <c r="AG25" s="14"/>
    </row>
    <row r="26" spans="1:33" ht="14.25" x14ac:dyDescent="0.2">
      <c r="A26" s="251" t="s">
        <v>53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45"/>
      <c r="Y26" s="4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45"/>
      <c r="Y27" s="4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251" t="s">
        <v>84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"/>
      <c r="V28" s="25"/>
      <c r="W28" s="25"/>
      <c r="X28" s="25"/>
      <c r="Y28" s="25"/>
      <c r="Z28" s="46"/>
      <c r="AA28" s="46"/>
      <c r="AB28" s="46"/>
      <c r="AC28" s="46"/>
      <c r="AD28" s="46"/>
      <c r="AE28" s="46"/>
      <c r="AF28" s="46"/>
      <c r="AG28" s="8"/>
    </row>
    <row r="29" spans="1:33" ht="14.25" x14ac:dyDescent="0.2">
      <c r="A29" s="251" t="s">
        <v>86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"/>
      <c r="V29" s="25"/>
      <c r="W29" s="25"/>
      <c r="X29" s="25"/>
      <c r="Y29" s="25"/>
      <c r="Z29" s="46"/>
      <c r="AA29" s="46"/>
      <c r="AB29" s="46"/>
      <c r="AC29" s="46"/>
      <c r="AD29" s="46"/>
      <c r="AE29" s="46"/>
      <c r="AF29" s="46"/>
      <c r="AG29" s="8"/>
    </row>
    <row r="30" spans="1:33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8"/>
      <c r="AC30" s="48"/>
      <c r="AD30" s="48"/>
      <c r="AE30" s="46"/>
      <c r="AF30" s="46"/>
      <c r="AG30" s="8"/>
    </row>
    <row r="31" spans="1:33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6"/>
      <c r="AF31" s="46"/>
      <c r="AG31" s="8"/>
    </row>
    <row r="32" spans="1:33" x14ac:dyDescent="0.15">
      <c r="A32" s="20"/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</row>
    <row r="38" spans="20:44" ht="14.25" x14ac:dyDescent="0.2"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252"/>
      <c r="AE38" s="252"/>
      <c r="AF38" s="252"/>
      <c r="AG38" s="252"/>
      <c r="AH38" s="64"/>
      <c r="AI38" s="64"/>
      <c r="AJ38" s="64"/>
      <c r="AK38" s="64"/>
      <c r="AL38" s="64"/>
      <c r="AM38" s="64"/>
      <c r="AN38" s="64"/>
      <c r="AO38" s="64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0" spans="20:44" ht="14.25" x14ac:dyDescent="0.2"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</row>
    <row r="41" spans="20:44" ht="14.25" x14ac:dyDescent="0.2"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</row>
    <row r="46" spans="20:44" ht="14.25" x14ac:dyDescent="0.2">
      <c r="Z46" s="250" t="s">
        <v>41</v>
      </c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</row>
  </sheetData>
  <protectedRanges>
    <protectedRange password="CF7A" sqref="N10:N19 P10:Q19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5:T25"/>
    <mergeCell ref="Z25:AE25"/>
    <mergeCell ref="X6:AF7"/>
    <mergeCell ref="Z24:AB24"/>
    <mergeCell ref="AC24:AE24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40:AO40"/>
    <mergeCell ref="T41:AO41"/>
    <mergeCell ref="Z46:AR46"/>
    <mergeCell ref="A26:T26"/>
    <mergeCell ref="A27:T27"/>
    <mergeCell ref="A28:T28"/>
    <mergeCell ref="A29:T29"/>
    <mergeCell ref="AD38:AG38"/>
    <mergeCell ref="T39:AO3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41" orientation="landscape" r:id="rId1"/>
  <headerFooter>
    <oddFooter>&amp;CPagina &amp;P di &amp;P &amp;RSCHEDA 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44"/>
  <sheetViews>
    <sheetView view="pageBreakPreview" zoomScale="55" zoomScaleNormal="160" zoomScaleSheetLayoutView="55" workbookViewId="0">
      <pane ySplit="9" topLeftCell="A10" activePane="bottomLeft" state="frozen"/>
      <selection pane="bottomLeft" activeCell="A10" sqref="A10:A13"/>
    </sheetView>
  </sheetViews>
  <sheetFormatPr defaultRowHeight="10.5" x14ac:dyDescent="0.15"/>
  <cols>
    <col min="1" max="1" width="14.42578125" style="23" customWidth="1"/>
    <col min="2" max="2" width="8.85546875" style="23" customWidth="1"/>
    <col min="3" max="3" width="22.85546875" style="6" customWidth="1"/>
    <col min="4" max="4" width="16.7109375" style="6" customWidth="1"/>
    <col min="5" max="6" width="10.7109375" style="6" customWidth="1"/>
    <col min="7" max="7" width="14.7109375" style="6" customWidth="1"/>
    <col min="8" max="8" width="11.7109375" style="6" customWidth="1"/>
    <col min="9" max="9" width="12" style="6" customWidth="1"/>
    <col min="10" max="11" width="8.7109375" style="6" customWidth="1"/>
    <col min="12" max="12" width="9.42578125" style="6" customWidth="1"/>
    <col min="13" max="13" width="12.85546875" style="6" customWidth="1"/>
    <col min="14" max="14" width="10.7109375" style="6" customWidth="1"/>
    <col min="15" max="15" width="13.42578125" style="6" customWidth="1"/>
    <col min="16" max="16" width="11.7109375" style="6" customWidth="1"/>
    <col min="17" max="17" width="20.7109375" style="6" customWidth="1"/>
    <col min="18" max="18" width="24.85546875" style="6" customWidth="1"/>
    <col min="19" max="19" width="16.42578125" style="6" customWidth="1"/>
    <col min="20" max="20" width="35.7109375" style="13" customWidth="1"/>
    <col min="21" max="21" width="11.5703125" style="13" customWidth="1"/>
    <col min="22" max="22" width="20.5703125" style="13" customWidth="1"/>
    <col min="23" max="23" width="16.5703125" style="13" customWidth="1"/>
    <col min="24" max="24" width="17.140625" style="13" bestFit="1" customWidth="1"/>
    <col min="25" max="25" width="18.7109375" style="13" bestFit="1" customWidth="1"/>
    <col min="26" max="26" width="15.7109375" style="6" customWidth="1"/>
    <col min="27" max="27" width="13.7109375" style="6" customWidth="1"/>
    <col min="28" max="28" width="17.7109375" style="6" customWidth="1"/>
    <col min="29" max="29" width="12.5703125" style="6" customWidth="1"/>
    <col min="30" max="30" width="15.7109375" style="6" customWidth="1"/>
    <col min="31" max="31" width="9.5703125" style="6" customWidth="1"/>
    <col min="32" max="32" width="10.5703125" style="6" customWidth="1"/>
    <col min="33" max="33" width="17.85546875" style="6" customWidth="1"/>
    <col min="34" max="16384" width="9.140625" style="6"/>
  </cols>
  <sheetData>
    <row r="1" spans="1:33" ht="15" x14ac:dyDescent="0.15">
      <c r="A1" s="283" t="s">
        <v>181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</row>
    <row r="2" spans="1:33" ht="15" x14ac:dyDescent="0.15">
      <c r="A2" s="284" t="s">
        <v>150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15" x14ac:dyDescent="0.15">
      <c r="A3" s="284" t="s">
        <v>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</row>
    <row r="4" spans="1:33" ht="15" x14ac:dyDescent="0.15">
      <c r="A4" s="284" t="s">
        <v>43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</row>
    <row r="5" spans="1:33" x14ac:dyDescent="0.15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</row>
    <row r="6" spans="1:33" s="19" customFormat="1" ht="12" customHeight="1" x14ac:dyDescent="0.2">
      <c r="A6" s="285" t="s">
        <v>44</v>
      </c>
      <c r="B6" s="285" t="s">
        <v>46</v>
      </c>
      <c r="C6" s="263" t="s">
        <v>50</v>
      </c>
      <c r="D6" s="263" t="s">
        <v>47</v>
      </c>
      <c r="E6" s="288" t="s">
        <v>51</v>
      </c>
      <c r="F6" s="289"/>
      <c r="G6" s="290"/>
      <c r="H6" s="285" t="s">
        <v>52</v>
      </c>
      <c r="I6" s="285" t="s">
        <v>54</v>
      </c>
      <c r="J6" s="256" t="s">
        <v>55</v>
      </c>
      <c r="K6" s="256"/>
      <c r="L6" s="256"/>
      <c r="M6" s="285" t="s">
        <v>111</v>
      </c>
      <c r="N6" s="267" t="s">
        <v>9</v>
      </c>
      <c r="O6" s="267" t="s">
        <v>10</v>
      </c>
      <c r="P6" s="270" t="s">
        <v>11</v>
      </c>
      <c r="Q6" s="271"/>
      <c r="R6" s="263" t="s">
        <v>76</v>
      </c>
      <c r="S6" s="263" t="s">
        <v>77</v>
      </c>
      <c r="T6" s="263" t="s">
        <v>78</v>
      </c>
      <c r="U6" s="263" t="s">
        <v>79</v>
      </c>
      <c r="V6" s="267" t="s">
        <v>20</v>
      </c>
      <c r="W6" s="267" t="s">
        <v>99</v>
      </c>
      <c r="X6" s="277" t="s">
        <v>109</v>
      </c>
      <c r="Y6" s="278"/>
      <c r="Z6" s="278"/>
      <c r="AA6" s="278"/>
      <c r="AB6" s="278"/>
      <c r="AC6" s="278"/>
      <c r="AD6" s="278"/>
      <c r="AE6" s="278"/>
      <c r="AF6" s="279"/>
      <c r="AG6" s="253" t="s">
        <v>91</v>
      </c>
    </row>
    <row r="7" spans="1:33" s="19" customFormat="1" ht="12" customHeight="1" x14ac:dyDescent="0.2">
      <c r="A7" s="286"/>
      <c r="B7" s="286"/>
      <c r="C7" s="264"/>
      <c r="D7" s="264"/>
      <c r="E7" s="291"/>
      <c r="F7" s="292"/>
      <c r="G7" s="293"/>
      <c r="H7" s="286"/>
      <c r="I7" s="286"/>
      <c r="J7" s="256"/>
      <c r="K7" s="256"/>
      <c r="L7" s="256"/>
      <c r="M7" s="286"/>
      <c r="N7" s="268"/>
      <c r="O7" s="268"/>
      <c r="P7" s="272"/>
      <c r="Q7" s="273"/>
      <c r="R7" s="264"/>
      <c r="S7" s="264"/>
      <c r="T7" s="264"/>
      <c r="U7" s="264"/>
      <c r="V7" s="268"/>
      <c r="W7" s="268"/>
      <c r="X7" s="280"/>
      <c r="Y7" s="281"/>
      <c r="Z7" s="281"/>
      <c r="AA7" s="281"/>
      <c r="AB7" s="281"/>
      <c r="AC7" s="281"/>
      <c r="AD7" s="281"/>
      <c r="AE7" s="281"/>
      <c r="AF7" s="282"/>
      <c r="AG7" s="254"/>
    </row>
    <row r="8" spans="1:33" s="19" customFormat="1" ht="26.25" customHeight="1" x14ac:dyDescent="0.2">
      <c r="A8" s="286"/>
      <c r="B8" s="286"/>
      <c r="C8" s="264"/>
      <c r="D8" s="264"/>
      <c r="E8" s="291"/>
      <c r="F8" s="292"/>
      <c r="G8" s="293"/>
      <c r="H8" s="286"/>
      <c r="I8" s="286"/>
      <c r="J8" s="256" t="s">
        <v>56</v>
      </c>
      <c r="K8" s="256" t="s">
        <v>57</v>
      </c>
      <c r="L8" s="256" t="s">
        <v>58</v>
      </c>
      <c r="M8" s="286"/>
      <c r="N8" s="268"/>
      <c r="O8" s="268"/>
      <c r="P8" s="274"/>
      <c r="Q8" s="275"/>
      <c r="R8" s="264"/>
      <c r="S8" s="264"/>
      <c r="T8" s="264"/>
      <c r="U8" s="264"/>
      <c r="V8" s="268"/>
      <c r="W8" s="268"/>
      <c r="X8" s="257" t="s">
        <v>6</v>
      </c>
      <c r="Y8" s="257" t="s">
        <v>149</v>
      </c>
      <c r="Z8" s="259" t="s">
        <v>160</v>
      </c>
      <c r="AA8" s="261" t="s">
        <v>85</v>
      </c>
      <c r="AB8" s="261" t="s">
        <v>110</v>
      </c>
      <c r="AC8" s="261" t="s">
        <v>97</v>
      </c>
      <c r="AD8" s="261" t="s">
        <v>87</v>
      </c>
      <c r="AE8" s="266" t="s">
        <v>88</v>
      </c>
      <c r="AF8" s="266"/>
      <c r="AG8" s="254"/>
    </row>
    <row r="9" spans="1:33" s="19" customFormat="1" ht="44.25" customHeight="1" x14ac:dyDescent="0.2">
      <c r="A9" s="287"/>
      <c r="B9" s="287"/>
      <c r="C9" s="265"/>
      <c r="D9" s="265"/>
      <c r="E9" s="26" t="s">
        <v>48</v>
      </c>
      <c r="F9" s="26" t="s">
        <v>49</v>
      </c>
      <c r="G9" s="26" t="s">
        <v>98</v>
      </c>
      <c r="H9" s="287"/>
      <c r="I9" s="287"/>
      <c r="J9" s="256"/>
      <c r="K9" s="256"/>
      <c r="L9" s="256"/>
      <c r="M9" s="287"/>
      <c r="N9" s="269"/>
      <c r="O9" s="269"/>
      <c r="P9" s="66" t="s">
        <v>58</v>
      </c>
      <c r="Q9" s="66" t="s">
        <v>75</v>
      </c>
      <c r="R9" s="265"/>
      <c r="S9" s="265"/>
      <c r="T9" s="265"/>
      <c r="U9" s="265"/>
      <c r="V9" s="269"/>
      <c r="W9" s="269"/>
      <c r="X9" s="258"/>
      <c r="Y9" s="258"/>
      <c r="Z9" s="260"/>
      <c r="AA9" s="262"/>
      <c r="AB9" s="262"/>
      <c r="AC9" s="262"/>
      <c r="AD9" s="262"/>
      <c r="AE9" s="67" t="s">
        <v>89</v>
      </c>
      <c r="AF9" s="68" t="s">
        <v>90</v>
      </c>
      <c r="AG9" s="255"/>
    </row>
    <row r="10" spans="1:33" ht="57" x14ac:dyDescent="0.15">
      <c r="A10" s="91" t="s">
        <v>317</v>
      </c>
      <c r="B10" s="31"/>
      <c r="C10" s="31" t="s">
        <v>182</v>
      </c>
      <c r="D10" s="71">
        <v>2021</v>
      </c>
      <c r="E10" s="31" t="s">
        <v>183</v>
      </c>
      <c r="F10" s="31" t="s">
        <v>184</v>
      </c>
      <c r="G10" s="54"/>
      <c r="H10" s="31" t="s">
        <v>107</v>
      </c>
      <c r="I10" s="31" t="s">
        <v>107</v>
      </c>
      <c r="J10" s="31" t="s">
        <v>185</v>
      </c>
      <c r="K10" s="31" t="s">
        <v>186</v>
      </c>
      <c r="L10" s="31" t="s">
        <v>187</v>
      </c>
      <c r="M10" s="31" t="s">
        <v>188</v>
      </c>
      <c r="N10" s="72">
        <v>21400007</v>
      </c>
      <c r="O10" s="35" t="s">
        <v>14</v>
      </c>
      <c r="P10" s="30" t="s">
        <v>189</v>
      </c>
      <c r="Q10" s="30" t="s">
        <v>190</v>
      </c>
      <c r="R10" s="35" t="s">
        <v>63</v>
      </c>
      <c r="S10" s="34" t="s">
        <v>147</v>
      </c>
      <c r="T10" s="30" t="s">
        <v>191</v>
      </c>
      <c r="U10" s="72" t="s">
        <v>80</v>
      </c>
      <c r="V10" s="35" t="s">
        <v>25</v>
      </c>
      <c r="W10" s="72" t="s">
        <v>101</v>
      </c>
      <c r="X10" s="73">
        <v>2102749.0099999998</v>
      </c>
      <c r="Y10" s="49"/>
      <c r="Z10" s="49"/>
      <c r="AA10" s="49"/>
      <c r="AB10" s="73">
        <v>2102749.0099999998</v>
      </c>
      <c r="AC10" s="49"/>
      <c r="AD10" s="49"/>
      <c r="AE10" s="49"/>
      <c r="AF10" s="35"/>
      <c r="AG10" s="18"/>
    </row>
    <row r="11" spans="1:33" ht="57" x14ac:dyDescent="0.15">
      <c r="A11" s="91" t="s">
        <v>318</v>
      </c>
      <c r="B11" s="31"/>
      <c r="C11" s="31" t="s">
        <v>192</v>
      </c>
      <c r="D11" s="71">
        <v>2021</v>
      </c>
      <c r="E11" s="31" t="s">
        <v>193</v>
      </c>
      <c r="F11" s="31" t="s">
        <v>194</v>
      </c>
      <c r="G11" s="31"/>
      <c r="H11" s="31" t="s">
        <v>107</v>
      </c>
      <c r="I11" s="31" t="s">
        <v>107</v>
      </c>
      <c r="J11" s="31" t="s">
        <v>185</v>
      </c>
      <c r="K11" s="31" t="s">
        <v>195</v>
      </c>
      <c r="L11" s="31" t="s">
        <v>196</v>
      </c>
      <c r="M11" s="31" t="s">
        <v>197</v>
      </c>
      <c r="N11" s="72">
        <v>21400001</v>
      </c>
      <c r="O11" s="35" t="s">
        <v>12</v>
      </c>
      <c r="P11" s="30" t="s">
        <v>198</v>
      </c>
      <c r="Q11" s="30" t="s">
        <v>199</v>
      </c>
      <c r="R11" s="35" t="s">
        <v>65</v>
      </c>
      <c r="S11" s="34" t="s">
        <v>147</v>
      </c>
      <c r="T11" s="30" t="s">
        <v>200</v>
      </c>
      <c r="U11" s="72" t="s">
        <v>80</v>
      </c>
      <c r="V11" s="35" t="s">
        <v>29</v>
      </c>
      <c r="W11" s="72" t="s">
        <v>101</v>
      </c>
      <c r="X11" s="73">
        <v>168232.1</v>
      </c>
      <c r="Y11" s="49"/>
      <c r="Z11" s="49"/>
      <c r="AA11" s="49"/>
      <c r="AB11" s="73">
        <v>168232.1</v>
      </c>
      <c r="AC11" s="49"/>
      <c r="AD11" s="49"/>
      <c r="AE11" s="49"/>
      <c r="AF11" s="35"/>
      <c r="AG11" s="18"/>
    </row>
    <row r="12" spans="1:33" ht="57" x14ac:dyDescent="0.15">
      <c r="A12" s="91" t="s">
        <v>319</v>
      </c>
      <c r="B12" s="31"/>
      <c r="C12" s="31" t="s">
        <v>201</v>
      </c>
      <c r="D12" s="71">
        <v>2021</v>
      </c>
      <c r="E12" s="31" t="s">
        <v>193</v>
      </c>
      <c r="F12" s="31" t="s">
        <v>194</v>
      </c>
      <c r="G12" s="31"/>
      <c r="H12" s="31" t="s">
        <v>107</v>
      </c>
      <c r="I12" s="31" t="s">
        <v>107</v>
      </c>
      <c r="J12" s="31" t="s">
        <v>185</v>
      </c>
      <c r="K12" s="31" t="s">
        <v>202</v>
      </c>
      <c r="L12" s="31" t="s">
        <v>203</v>
      </c>
      <c r="M12" s="31" t="s">
        <v>204</v>
      </c>
      <c r="N12" s="72" t="s">
        <v>205</v>
      </c>
      <c r="O12" s="35" t="s">
        <v>15</v>
      </c>
      <c r="P12" s="30" t="s">
        <v>206</v>
      </c>
      <c r="Q12" s="30" t="s">
        <v>207</v>
      </c>
      <c r="R12" s="35" t="s">
        <v>65</v>
      </c>
      <c r="S12" s="34" t="s">
        <v>147</v>
      </c>
      <c r="T12" s="30" t="s">
        <v>200</v>
      </c>
      <c r="U12" s="72" t="s">
        <v>80</v>
      </c>
      <c r="V12" s="35" t="s">
        <v>25</v>
      </c>
      <c r="W12" s="72" t="s">
        <v>101</v>
      </c>
      <c r="X12" s="73">
        <v>1724797.2</v>
      </c>
      <c r="Y12" s="49"/>
      <c r="Z12" s="49"/>
      <c r="AA12" s="49"/>
      <c r="AB12" s="73">
        <v>1724797.2</v>
      </c>
      <c r="AC12" s="49"/>
      <c r="AD12" s="49"/>
      <c r="AE12" s="49"/>
      <c r="AF12" s="35"/>
      <c r="AG12" s="18"/>
    </row>
    <row r="13" spans="1:33" ht="57" x14ac:dyDescent="0.15">
      <c r="A13" s="91" t="s">
        <v>320</v>
      </c>
      <c r="B13" s="31"/>
      <c r="C13" s="31" t="s">
        <v>208</v>
      </c>
      <c r="D13" s="71">
        <v>2021</v>
      </c>
      <c r="E13" s="31" t="s">
        <v>184</v>
      </c>
      <c r="F13" s="31" t="s">
        <v>209</v>
      </c>
      <c r="G13" s="31"/>
      <c r="H13" s="31" t="s">
        <v>107</v>
      </c>
      <c r="I13" s="31" t="s">
        <v>107</v>
      </c>
      <c r="J13" s="31" t="s">
        <v>185</v>
      </c>
      <c r="K13" s="31" t="s">
        <v>210</v>
      </c>
      <c r="L13" s="31" t="s">
        <v>196</v>
      </c>
      <c r="M13" s="31" t="s">
        <v>211</v>
      </c>
      <c r="N13" s="72">
        <v>31400072</v>
      </c>
      <c r="O13" s="35" t="s">
        <v>18</v>
      </c>
      <c r="P13" s="30" t="s">
        <v>212</v>
      </c>
      <c r="Q13" s="30" t="s">
        <v>213</v>
      </c>
      <c r="R13" s="35" t="s">
        <v>65</v>
      </c>
      <c r="S13" s="34" t="s">
        <v>147</v>
      </c>
      <c r="T13" s="30" t="s">
        <v>191</v>
      </c>
      <c r="U13" s="72" t="s">
        <v>80</v>
      </c>
      <c r="V13" s="35" t="s">
        <v>25</v>
      </c>
      <c r="W13" s="72" t="s">
        <v>101</v>
      </c>
      <c r="X13" s="73">
        <v>1581388.96</v>
      </c>
      <c r="Y13" s="49"/>
      <c r="Z13" s="49"/>
      <c r="AA13" s="49"/>
      <c r="AB13" s="73">
        <v>1581388.96</v>
      </c>
      <c r="AC13" s="49"/>
      <c r="AD13" s="49"/>
      <c r="AE13" s="49"/>
      <c r="AF13" s="35"/>
      <c r="AG13" s="18"/>
    </row>
    <row r="14" spans="1:33" ht="32.1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3"/>
      <c r="P14" s="32"/>
      <c r="Q14" s="32"/>
      <c r="R14" s="33"/>
      <c r="S14" s="34"/>
      <c r="T14" s="32"/>
      <c r="U14" s="32"/>
      <c r="V14" s="32"/>
      <c r="W14" s="32"/>
      <c r="X14" s="49"/>
      <c r="Y14" s="49"/>
      <c r="Z14" s="49"/>
      <c r="AA14" s="49"/>
      <c r="AB14" s="49"/>
      <c r="AC14" s="49"/>
      <c r="AD14" s="49"/>
      <c r="AE14" s="49"/>
      <c r="AF14" s="35"/>
      <c r="AG14" s="18"/>
    </row>
    <row r="15" spans="1:33" ht="32.1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3"/>
      <c r="P15" s="32"/>
      <c r="Q15" s="32"/>
      <c r="R15" s="33"/>
      <c r="S15" s="34"/>
      <c r="T15" s="32"/>
      <c r="U15" s="32"/>
      <c r="V15" s="32"/>
      <c r="W15" s="32"/>
      <c r="X15" s="49"/>
      <c r="Y15" s="49"/>
      <c r="Z15" s="49"/>
      <c r="AA15" s="49"/>
      <c r="AB15" s="49"/>
      <c r="AC15" s="49"/>
      <c r="AD15" s="49"/>
      <c r="AE15" s="49"/>
      <c r="AF15" s="35"/>
      <c r="AG15" s="18"/>
    </row>
    <row r="16" spans="1:33" ht="32.1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3"/>
      <c r="P16" s="32"/>
      <c r="Q16" s="32"/>
      <c r="R16" s="33"/>
      <c r="S16" s="34"/>
      <c r="T16" s="32"/>
      <c r="U16" s="32"/>
      <c r="V16" s="32"/>
      <c r="W16" s="32"/>
      <c r="X16" s="49"/>
      <c r="Y16" s="49"/>
      <c r="Z16" s="49"/>
      <c r="AA16" s="49"/>
      <c r="AB16" s="49"/>
      <c r="AC16" s="49"/>
      <c r="AD16" s="49"/>
      <c r="AE16" s="49"/>
      <c r="AF16" s="35"/>
      <c r="AG16" s="18"/>
    </row>
    <row r="17" spans="1:33" ht="32.1" customHeight="1" thickBo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2"/>
      <c r="Q17" s="32"/>
      <c r="R17" s="33"/>
      <c r="S17" s="34"/>
      <c r="T17" s="32"/>
      <c r="U17" s="32"/>
      <c r="V17" s="32"/>
      <c r="W17" s="32"/>
      <c r="X17" s="49"/>
      <c r="Y17" s="49"/>
      <c r="Z17" s="49"/>
      <c r="AA17" s="49"/>
      <c r="AB17" s="49"/>
      <c r="AC17" s="49"/>
      <c r="AD17" s="49"/>
      <c r="AE17" s="49"/>
      <c r="AF17" s="35"/>
      <c r="AG17" s="18"/>
    </row>
    <row r="18" spans="1:33" ht="15" thickBot="1" x14ac:dyDescent="0.25">
      <c r="A18" s="36"/>
      <c r="B18" s="3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65" t="s">
        <v>5</v>
      </c>
      <c r="U18" s="65"/>
      <c r="V18" s="65"/>
      <c r="W18" s="65"/>
      <c r="X18" s="74">
        <f>SUM(X10:X17)</f>
        <v>5577167.2699999996</v>
      </c>
      <c r="Y18" s="74">
        <f t="shared" ref="Y18:AB18" si="0">SUM(Y10:Y17)</f>
        <v>0</v>
      </c>
      <c r="Z18" s="74">
        <f t="shared" si="0"/>
        <v>0</v>
      </c>
      <c r="AA18" s="74">
        <f t="shared" si="0"/>
        <v>0</v>
      </c>
      <c r="AB18" s="74">
        <f t="shared" si="0"/>
        <v>5577167.2699999996</v>
      </c>
      <c r="AC18" s="50">
        <f t="shared" ref="AC18:AE18" si="1">SUM(AC10:AC17)</f>
        <v>0</v>
      </c>
      <c r="AD18" s="50">
        <f t="shared" si="1"/>
        <v>0</v>
      </c>
      <c r="AE18" s="51">
        <f t="shared" si="1"/>
        <v>0</v>
      </c>
      <c r="AF18" s="38"/>
      <c r="AG18" s="17"/>
    </row>
    <row r="19" spans="1:33" ht="14.25" x14ac:dyDescent="0.2">
      <c r="A19" s="36"/>
      <c r="B19" s="3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9"/>
      <c r="Y19" s="39"/>
      <c r="Z19" s="40"/>
      <c r="AA19" s="40"/>
      <c r="AB19" s="40"/>
      <c r="AC19" s="40"/>
      <c r="AD19" s="40"/>
      <c r="AE19" s="40"/>
      <c r="AF19" s="40"/>
      <c r="AG19" s="9"/>
    </row>
    <row r="20" spans="1:33" ht="14.25" x14ac:dyDescent="0.2">
      <c r="A20" s="36"/>
      <c r="B20" s="3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1"/>
      <c r="U20" s="41"/>
      <c r="V20" s="41"/>
      <c r="W20" s="41"/>
      <c r="X20" s="42"/>
      <c r="Y20" s="42"/>
      <c r="Z20" s="43"/>
      <c r="AA20" s="43"/>
      <c r="AB20" s="43"/>
      <c r="AC20" s="43"/>
      <c r="AD20" s="43"/>
      <c r="AE20" s="43"/>
      <c r="AF20" s="43"/>
      <c r="AG20" s="10"/>
    </row>
    <row r="21" spans="1:33" ht="14.25" x14ac:dyDescent="0.15">
      <c r="A21" s="36"/>
      <c r="B21" s="3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11"/>
    </row>
    <row r="22" spans="1:33" ht="15" customHeight="1" x14ac:dyDescent="0.2">
      <c r="A22" s="36"/>
      <c r="B22" s="3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1"/>
      <c r="U22" s="41"/>
      <c r="V22" s="41"/>
      <c r="W22" s="41"/>
      <c r="X22" s="41"/>
      <c r="Y22" s="41"/>
      <c r="Z22" s="250"/>
      <c r="AA22" s="250"/>
      <c r="AB22" s="250"/>
      <c r="AC22" s="250"/>
      <c r="AD22" s="250"/>
      <c r="AE22" s="250"/>
      <c r="AF22" s="39"/>
      <c r="AG22" s="15"/>
    </row>
    <row r="23" spans="1:33" ht="14.25" x14ac:dyDescent="0.2">
      <c r="A23" s="251" t="s">
        <v>45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"/>
      <c r="V23" s="25"/>
      <c r="W23" s="25"/>
      <c r="X23" s="25"/>
      <c r="Y23" s="25"/>
      <c r="Z23" s="276"/>
      <c r="AA23" s="276"/>
      <c r="AB23" s="276"/>
      <c r="AC23" s="276"/>
      <c r="AD23" s="276"/>
      <c r="AE23" s="276"/>
      <c r="AF23" s="69"/>
      <c r="AG23" s="14"/>
    </row>
    <row r="24" spans="1:33" ht="14.25" x14ac:dyDescent="0.2">
      <c r="A24" s="251" t="s">
        <v>53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"/>
      <c r="V24" s="25"/>
      <c r="W24" s="25"/>
      <c r="X24" s="45"/>
      <c r="Y24" s="45"/>
      <c r="Z24" s="46"/>
      <c r="AA24" s="46"/>
      <c r="AB24" s="46"/>
      <c r="AC24" s="46"/>
      <c r="AD24" s="46"/>
      <c r="AE24" s="46"/>
      <c r="AF24" s="46"/>
      <c r="AG24" s="8"/>
    </row>
    <row r="25" spans="1:33" ht="14.25" x14ac:dyDescent="0.2">
      <c r="A25" s="251" t="s">
        <v>83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"/>
      <c r="V25" s="25"/>
      <c r="W25" s="25"/>
      <c r="X25" s="45"/>
      <c r="Y25" s="45"/>
      <c r="Z25" s="46"/>
      <c r="AA25" s="46"/>
      <c r="AB25" s="46"/>
      <c r="AC25" s="46"/>
      <c r="AD25" s="46"/>
      <c r="AE25" s="46"/>
      <c r="AF25" s="46"/>
      <c r="AG25" s="8"/>
    </row>
    <row r="26" spans="1:33" ht="14.25" x14ac:dyDescent="0.2">
      <c r="A26" s="251" t="s">
        <v>84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"/>
      <c r="V26" s="25"/>
      <c r="W26" s="25"/>
      <c r="X26" s="25"/>
      <c r="Y26" s="25"/>
      <c r="Z26" s="46"/>
      <c r="AA26" s="46"/>
      <c r="AB26" s="46"/>
      <c r="AC26" s="46"/>
      <c r="AD26" s="46"/>
      <c r="AE26" s="46"/>
      <c r="AF26" s="46"/>
      <c r="AG26" s="8"/>
    </row>
    <row r="27" spans="1:33" ht="14.25" x14ac:dyDescent="0.2">
      <c r="A27" s="251" t="s">
        <v>86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"/>
      <c r="V27" s="25"/>
      <c r="W27" s="25"/>
      <c r="X27" s="25"/>
      <c r="Y27" s="25"/>
      <c r="Z27" s="46"/>
      <c r="AA27" s="46"/>
      <c r="AB27" s="46"/>
      <c r="AC27" s="46"/>
      <c r="AD27" s="46"/>
      <c r="AE27" s="46"/>
      <c r="AF27" s="46"/>
      <c r="AG27" s="8"/>
    </row>
    <row r="28" spans="1:33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8"/>
      <c r="AB28" s="48"/>
      <c r="AC28" s="48"/>
      <c r="AD28" s="48"/>
      <c r="AE28" s="46"/>
      <c r="AF28" s="46"/>
      <c r="AG28" s="8"/>
    </row>
    <row r="29" spans="1:33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8"/>
      <c r="AB29" s="48"/>
      <c r="AC29" s="48"/>
      <c r="AD29" s="48"/>
      <c r="AE29" s="46"/>
      <c r="AF29" s="46"/>
      <c r="AG29" s="8"/>
    </row>
    <row r="30" spans="1:33" x14ac:dyDescent="0.15">
      <c r="A30" s="20"/>
      <c r="B30" s="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7"/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</row>
    <row r="36" spans="20:44" ht="14.25" x14ac:dyDescent="0.2"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252"/>
      <c r="AE36" s="252"/>
      <c r="AF36" s="252"/>
      <c r="AG36" s="252"/>
      <c r="AH36" s="64"/>
      <c r="AI36" s="64"/>
      <c r="AJ36" s="64"/>
      <c r="AK36" s="64"/>
      <c r="AL36" s="64"/>
      <c r="AM36" s="64"/>
      <c r="AN36" s="64"/>
      <c r="AO36" s="64"/>
    </row>
    <row r="37" spans="20:44" ht="14.25" x14ac:dyDescent="0.2"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</row>
    <row r="38" spans="20:44" ht="14.25" x14ac:dyDescent="0.2"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</row>
    <row r="39" spans="20:44" ht="14.25" x14ac:dyDescent="0.2"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</row>
    <row r="44" spans="20:44" ht="14.25" x14ac:dyDescent="0.2">
      <c r="Z44" s="250" t="s">
        <v>41</v>
      </c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</row>
  </sheetData>
  <protectedRanges>
    <protectedRange password="CF7A" sqref="N10:N17 P10:Q17" name="Intervallo1_3"/>
  </protectedRanges>
  <dataConsolidate/>
  <mergeCells count="48">
    <mergeCell ref="A1:AG1"/>
    <mergeCell ref="A2:AG2"/>
    <mergeCell ref="A3:AG3"/>
    <mergeCell ref="A4:AG4"/>
    <mergeCell ref="A6:A9"/>
    <mergeCell ref="B6:B9"/>
    <mergeCell ref="C6:C9"/>
    <mergeCell ref="D6:D9"/>
    <mergeCell ref="E6:G8"/>
    <mergeCell ref="H6:H9"/>
    <mergeCell ref="V6:V9"/>
    <mergeCell ref="W6:W9"/>
    <mergeCell ref="I6:I9"/>
    <mergeCell ref="J6:L7"/>
    <mergeCell ref="M6:M9"/>
    <mergeCell ref="N6:N9"/>
    <mergeCell ref="O6:O9"/>
    <mergeCell ref="P6:Q8"/>
    <mergeCell ref="A23:T23"/>
    <mergeCell ref="Z23:AE23"/>
    <mergeCell ref="X6:AF7"/>
    <mergeCell ref="Z22:AB22"/>
    <mergeCell ref="AC22:AE22"/>
    <mergeCell ref="AG6:AG9"/>
    <mergeCell ref="J8:J9"/>
    <mergeCell ref="K8:K9"/>
    <mergeCell ref="L8:L9"/>
    <mergeCell ref="X8:X9"/>
    <mergeCell ref="Y8:Y9"/>
    <mergeCell ref="Z8:Z9"/>
    <mergeCell ref="AA8:AA9"/>
    <mergeCell ref="AB8:AB9"/>
    <mergeCell ref="R6:R9"/>
    <mergeCell ref="S6:S9"/>
    <mergeCell ref="T6:T9"/>
    <mergeCell ref="U6:U9"/>
    <mergeCell ref="AC8:AC9"/>
    <mergeCell ref="AD8:AD9"/>
    <mergeCell ref="AE8:AF8"/>
    <mergeCell ref="T38:AO38"/>
    <mergeCell ref="T39:AO39"/>
    <mergeCell ref="Z44:AR44"/>
    <mergeCell ref="A24:T24"/>
    <mergeCell ref="A25:T25"/>
    <mergeCell ref="A26:T26"/>
    <mergeCell ref="A27:T27"/>
    <mergeCell ref="AD36:AG36"/>
    <mergeCell ref="T37:AO37"/>
  </mergeCells>
  <printOptions horizontalCentered="1"/>
  <pageMargins left="0.25" right="0.25" top="0.75" bottom="0.75" header="0.3" footer="0.3"/>
  <pageSetup paperSize="8" scale="43" fitToHeight="0" orientation="landscape" r:id="rId1"/>
  <headerFooter>
    <oddFooter>&amp;CPagina &amp;P di &amp;P &amp;RSCHEDA 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47</vt:i4>
      </vt:variant>
    </vt:vector>
  </HeadingPairs>
  <TitlesOfParts>
    <vt:vector size="74" baseType="lpstr">
      <vt:lpstr>RiepilogoLavoriAdE</vt:lpstr>
      <vt:lpstr>Proprietà AdE</vt:lpstr>
      <vt:lpstr>Altre titolarità</vt:lpstr>
      <vt:lpstr>SCHEDA_A</vt:lpstr>
      <vt:lpstr>Abruzzo</vt:lpstr>
      <vt:lpstr>Basilicata</vt:lpstr>
      <vt:lpstr>Bolzano</vt:lpstr>
      <vt:lpstr>Calabria</vt:lpstr>
      <vt:lpstr>Campania</vt:lpstr>
      <vt:lpstr>Emilia_romagna</vt:lpstr>
      <vt:lpstr>Friuli_VG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Trento</vt:lpstr>
      <vt:lpstr>Umbria</vt:lpstr>
      <vt:lpstr>Valdaosta</vt:lpstr>
      <vt:lpstr>Veneto</vt:lpstr>
      <vt:lpstr>Dir_centrali</vt:lpstr>
      <vt:lpstr>Foglio1</vt:lpstr>
      <vt:lpstr>Abruzzo!Area_stampa</vt:lpstr>
      <vt:lpstr>'Altre titolarità'!Area_stampa</vt:lpstr>
      <vt:lpstr>Basilicata!Area_stampa</vt:lpstr>
      <vt:lpstr>Bolzano!Area_stampa</vt:lpstr>
      <vt:lpstr>Calabria!Area_stampa</vt:lpstr>
      <vt:lpstr>Campania!Area_stampa</vt:lpstr>
      <vt:lpstr>Dir_centrali!Area_stampa</vt:lpstr>
      <vt:lpstr>Emilia_romagna!Area_stampa</vt:lpstr>
      <vt:lpstr>Friuli_VG!Area_stampa</vt:lpstr>
      <vt:lpstr>Lazio!Area_stampa</vt:lpstr>
      <vt:lpstr>Liguria!Area_stampa</vt:lpstr>
      <vt:lpstr>Lombardia!Area_stampa</vt:lpstr>
      <vt:lpstr>Marche!Area_stampa</vt:lpstr>
      <vt:lpstr>Molise!Area_stampa</vt:lpstr>
      <vt:lpstr>Piemonte!Area_stampa</vt:lpstr>
      <vt:lpstr>'Proprietà AdE'!Area_stampa</vt:lpstr>
      <vt:lpstr>Puglia!Area_stampa</vt:lpstr>
      <vt:lpstr>RiepilogoLavoriAdE!Area_stampa</vt:lpstr>
      <vt:lpstr>Sardegna!Area_stampa</vt:lpstr>
      <vt:lpstr>Sicilia!Area_stampa</vt:lpstr>
      <vt:lpstr>Toscana!Area_stampa</vt:lpstr>
      <vt:lpstr>Trento!Area_stampa</vt:lpstr>
      <vt:lpstr>Umbria!Area_stampa</vt:lpstr>
      <vt:lpstr>Valdaosta!Area_stampa</vt:lpstr>
      <vt:lpstr>Veneto!Area_stampa</vt:lpstr>
      <vt:lpstr>Abruzzo!Titoli_stampa</vt:lpstr>
      <vt:lpstr>Basilicata!Titoli_stampa</vt:lpstr>
      <vt:lpstr>Bolzano!Titoli_stampa</vt:lpstr>
      <vt:lpstr>Calabria!Titoli_stampa</vt:lpstr>
      <vt:lpstr>Campania!Titoli_stampa</vt:lpstr>
      <vt:lpstr>Dir_centrali!Titoli_stampa</vt:lpstr>
      <vt:lpstr>Emilia_romagna!Titoli_stampa</vt:lpstr>
      <vt:lpstr>Friuli_VG!Titoli_stampa</vt:lpstr>
      <vt:lpstr>Lazio!Titoli_stampa</vt:lpstr>
      <vt:lpstr>Liguria!Titoli_stampa</vt:lpstr>
      <vt:lpstr>Lombardia!Titoli_stampa</vt:lpstr>
      <vt:lpstr>Marche!Titoli_stampa</vt:lpstr>
      <vt:lpstr>Molise!Titoli_stampa</vt:lpstr>
      <vt:lpstr>Piemonte!Titoli_stampa</vt:lpstr>
      <vt:lpstr>Puglia!Titoli_stampa</vt:lpstr>
      <vt:lpstr>Sardegna!Titoli_stampa</vt:lpstr>
      <vt:lpstr>Sicilia!Titoli_stampa</vt:lpstr>
      <vt:lpstr>Toscana!Titoli_stampa</vt:lpstr>
      <vt:lpstr>Trento!Titoli_stampa</vt:lpstr>
      <vt:lpstr>Umbria!Titoli_stampa</vt:lpstr>
      <vt:lpstr>Valdaosta!Titoli_stampa</vt:lpstr>
      <vt:lpstr>Veneto!Titoli_stampa</vt:lpstr>
    </vt:vector>
  </TitlesOfParts>
  <Company>I.N.R.C.A.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2020-12-11T15:12:08Z</cp:lastPrinted>
  <dcterms:created xsi:type="dcterms:W3CDTF">2001-11-22T08:18:39Z</dcterms:created>
  <dcterms:modified xsi:type="dcterms:W3CDTF">2020-12-11T16:38:39Z</dcterms:modified>
</cp:coreProperties>
</file>