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entratead.finanze.it\NAS\Roma-L7I\dcamm\Gestione immobili e servizi tecnici\SERV.AMM\PIANI ANNUALI E TRIENNALI\PAL\PAL 2022\_PUBBLICAZIONE\"/>
    </mc:Choice>
  </mc:AlternateContent>
  <bookViews>
    <workbookView xWindow="0" yWindow="0" windowWidth="28800" windowHeight="11100" tabRatio="664"/>
  </bookViews>
  <sheets>
    <sheet name="RiepilogoLavoriAdE" sheetId="25" r:id="rId1"/>
    <sheet name="Proprietà AdE" sheetId="26" r:id="rId2"/>
    <sheet name="Altre titolarità" sheetId="27" r:id="rId3"/>
    <sheet name="SCHEDA_A" sheetId="6" state="hidden" r:id="rId4"/>
    <sheet name="Abruzzo" sheetId="29" state="hidden" r:id="rId5"/>
    <sheet name="Basilicata" sheetId="30" state="hidden" r:id="rId6"/>
    <sheet name="Bolzano" sheetId="28" state="hidden" r:id="rId7"/>
    <sheet name="Calabria" sheetId="20" r:id="rId8"/>
    <sheet name="Campania" sheetId="21" r:id="rId9"/>
    <sheet name="Emilia_romagna" sheetId="22" state="hidden" r:id="rId10"/>
    <sheet name="Friuli_VG" sheetId="31" state="hidden" r:id="rId11"/>
    <sheet name="Lazio" sheetId="32" state="hidden" r:id="rId12"/>
    <sheet name="Liguria" sheetId="33" r:id="rId13"/>
    <sheet name="Lombardia" sheetId="34" state="hidden" r:id="rId14"/>
    <sheet name="Marche" sheetId="35" state="hidden" r:id="rId15"/>
    <sheet name="Molise" sheetId="36" state="hidden" r:id="rId16"/>
    <sheet name="Piemonte" sheetId="23" r:id="rId17"/>
    <sheet name="Puglia" sheetId="37" r:id="rId18"/>
    <sheet name="Sardegna" sheetId="38" state="hidden" r:id="rId19"/>
    <sheet name="Sicilia" sheetId="24" r:id="rId20"/>
    <sheet name="Toscana" sheetId="39" state="hidden" r:id="rId21"/>
    <sheet name="Trento" sheetId="40" state="hidden" r:id="rId22"/>
    <sheet name="Umbria" sheetId="41" state="hidden" r:id="rId23"/>
    <sheet name="Valdaosta" sheetId="42" state="hidden" r:id="rId24"/>
    <sheet name="Veneto" sheetId="8" r:id="rId25"/>
    <sheet name="Dir_centrali" sheetId="43" r:id="rId26"/>
    <sheet name="Foglio1" sheetId="10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4">Abruzzo!$A$1:$AF$32</definedName>
    <definedName name="_xlnm.Print_Area" localSheetId="5">Basilicata!$A$1:$AF$32</definedName>
    <definedName name="_xlnm.Print_Area" localSheetId="6">Bolzano!$A$1:$AF$32</definedName>
    <definedName name="_xlnm.Print_Area" localSheetId="7">Calabria!$A$1:$AF$32</definedName>
    <definedName name="_xlnm.Print_Area" localSheetId="8">Campania!$A$1:$AF$30</definedName>
    <definedName name="_xlnm.Print_Area" localSheetId="25">Dir_centrali!$A$1:$AF$32</definedName>
    <definedName name="_xlnm.Print_Area" localSheetId="9">Emilia_romagna!$A$1:$AF$31</definedName>
    <definedName name="_xlnm.Print_Area" localSheetId="10">Friuli_VG!$A$1:$AF$32</definedName>
    <definedName name="_xlnm.Print_Area" localSheetId="11">Lazio!$A$1:$AF$32</definedName>
    <definedName name="_xlnm.Print_Area" localSheetId="12">Liguria!$A$1:$AF$32</definedName>
    <definedName name="_xlnm.Print_Area" localSheetId="13">Lombardia!$A$1:$AF$32</definedName>
    <definedName name="_xlnm.Print_Area" localSheetId="14">Marche!$A$1:$AF$32</definedName>
    <definedName name="_xlnm.Print_Area" localSheetId="15">Molise!$A$1:$AF$32</definedName>
    <definedName name="_xlnm.Print_Area" localSheetId="16">Piemonte!$A$1:$AF$32</definedName>
    <definedName name="_xlnm.Print_Area" localSheetId="17">Puglia!$A$1:$AF$32</definedName>
    <definedName name="_xlnm.Print_Area" localSheetId="18">Sardegna!$A$1:$AF$32</definedName>
    <definedName name="_xlnm.Print_Area" localSheetId="19">Sicilia!$A$1:$AF$27</definedName>
    <definedName name="_xlnm.Print_Area" localSheetId="20">Toscana!$A$1:$AF$32</definedName>
    <definedName name="_xlnm.Print_Area" localSheetId="21">Trento!$A$1:$AF$32</definedName>
    <definedName name="_xlnm.Print_Area" localSheetId="22">Umbria!$A$1:$AF$32</definedName>
    <definedName name="_xlnm.Print_Area" localSheetId="23">Valdaosta!$A$1:$AF$32</definedName>
    <definedName name="_xlnm.Print_Area" localSheetId="24">Veneto!$A$1:$AF$32</definedName>
    <definedName name="_xlnm.Print_Titles" localSheetId="4">Abruzzo!$2:$9</definedName>
    <definedName name="_xlnm.Print_Titles" localSheetId="5">Basilicata!$2:$9</definedName>
    <definedName name="_xlnm.Print_Titles" localSheetId="6">Bolzano!$2:$9</definedName>
    <definedName name="_xlnm.Print_Titles" localSheetId="7">Calabria!$2:$9</definedName>
    <definedName name="_xlnm.Print_Titles" localSheetId="8">Campania!$2:$9</definedName>
    <definedName name="_xlnm.Print_Titles" localSheetId="25">Dir_centrali!$2:$9</definedName>
    <definedName name="_xlnm.Print_Titles" localSheetId="9">Emilia_romagna!$2:$9</definedName>
    <definedName name="_xlnm.Print_Titles" localSheetId="10">Friuli_VG!$2:$9</definedName>
    <definedName name="_xlnm.Print_Titles" localSheetId="11">Lazio!$2:$9</definedName>
    <definedName name="_xlnm.Print_Titles" localSheetId="12">Liguria!$2:$9</definedName>
    <definedName name="_xlnm.Print_Titles" localSheetId="13">Lombardia!$2:$9</definedName>
    <definedName name="_xlnm.Print_Titles" localSheetId="14">Marche!$2:$9</definedName>
    <definedName name="_xlnm.Print_Titles" localSheetId="15">Molise!$2:$9</definedName>
    <definedName name="_xlnm.Print_Titles" localSheetId="16">Piemonte!$2:$9</definedName>
    <definedName name="_xlnm.Print_Titles" localSheetId="17">Puglia!$2:$9</definedName>
    <definedName name="_xlnm.Print_Titles" localSheetId="18">Sardegna!$2:$9</definedName>
    <definedName name="_xlnm.Print_Titles" localSheetId="19">Sicilia!$2:$9</definedName>
    <definedName name="_xlnm.Print_Titles" localSheetId="20">Toscana!$2:$9</definedName>
    <definedName name="_xlnm.Print_Titles" localSheetId="21">Trento!$2:$9</definedName>
    <definedName name="_xlnm.Print_Titles" localSheetId="22">Umbria!$2:$9</definedName>
    <definedName name="_xlnm.Print_Titles" localSheetId="23">Valdaosta!$2:$9</definedName>
    <definedName name="_xlnm.Print_Titles" localSheetId="24">Veneto!$2:$9</definedName>
  </definedNames>
  <calcPr calcId="162913"/>
</workbook>
</file>

<file path=xl/calcChain.xml><?xml version="1.0" encoding="utf-8"?>
<calcChain xmlns="http://schemas.openxmlformats.org/spreadsheetml/2006/main">
  <c r="I26" i="27" l="1"/>
  <c r="H26" i="27"/>
  <c r="G26" i="27"/>
  <c r="Y11" i="43"/>
  <c r="Z11" i="43"/>
  <c r="Z10" i="43"/>
  <c r="Y10" i="43"/>
  <c r="X11" i="43"/>
  <c r="X10" i="43"/>
  <c r="AB11" i="43"/>
  <c r="AB10" i="43"/>
  <c r="X18" i="21" l="1"/>
  <c r="Y18" i="21"/>
  <c r="Z18" i="21"/>
  <c r="AA18" i="21"/>
  <c r="AB18" i="21"/>
  <c r="AC18" i="21"/>
  <c r="AD18" i="21"/>
  <c r="AE18" i="21"/>
  <c r="AE11" i="29" l="1"/>
  <c r="AD11" i="29"/>
  <c r="AC11" i="29"/>
  <c r="AB11" i="29"/>
  <c r="AA11" i="29"/>
  <c r="Z11" i="29"/>
  <c r="Y11" i="29"/>
  <c r="X11" i="29"/>
  <c r="AE19" i="8" l="1"/>
  <c r="AD19" i="8"/>
  <c r="AC19" i="8"/>
  <c r="AB19" i="8"/>
  <c r="AA19" i="8"/>
  <c r="Z19" i="8"/>
  <c r="Y19" i="8"/>
  <c r="X19" i="8"/>
  <c r="AE16" i="24"/>
  <c r="AD16" i="24"/>
  <c r="AC16" i="24"/>
  <c r="AA16" i="24"/>
  <c r="Z16" i="24"/>
  <c r="Y16" i="24"/>
  <c r="X16" i="24"/>
  <c r="AB13" i="24"/>
  <c r="AB12" i="24"/>
  <c r="AB11" i="24"/>
  <c r="AB10" i="24"/>
  <c r="AE11" i="37"/>
  <c r="AD11" i="37"/>
  <c r="AC11" i="37"/>
  <c r="AB11" i="37"/>
  <c r="AA11" i="37"/>
  <c r="Z11" i="37"/>
  <c r="Y11" i="37"/>
  <c r="X11" i="37"/>
  <c r="AE18" i="23"/>
  <c r="AD18" i="23"/>
  <c r="AC18" i="23"/>
  <c r="AA18" i="23"/>
  <c r="Z18" i="23"/>
  <c r="Y18" i="23"/>
  <c r="X18" i="23"/>
  <c r="AB12" i="23"/>
  <c r="AB11" i="23"/>
  <c r="AB18" i="23" s="1"/>
  <c r="AB10" i="23"/>
  <c r="AE20" i="33"/>
  <c r="AD20" i="33"/>
  <c r="AC20" i="33"/>
  <c r="AB20" i="33"/>
  <c r="AA20" i="33"/>
  <c r="Z20" i="33"/>
  <c r="Y20" i="33"/>
  <c r="X20" i="33"/>
  <c r="AE19" i="20"/>
  <c r="AD19" i="20"/>
  <c r="AC19" i="20"/>
  <c r="AB19" i="20"/>
  <c r="AA19" i="20"/>
  <c r="Z19" i="20"/>
  <c r="Y19" i="20"/>
  <c r="X19" i="20"/>
  <c r="AB16" i="24" l="1"/>
  <c r="D17" i="27" l="1"/>
  <c r="I25" i="27"/>
  <c r="H25" i="27"/>
  <c r="G25" i="27"/>
  <c r="I24" i="27"/>
  <c r="H24" i="27"/>
  <c r="G24" i="27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5" i="27"/>
  <c r="H15" i="27"/>
  <c r="G15" i="27"/>
  <c r="I14" i="27"/>
  <c r="H14" i="27"/>
  <c r="G14" i="27"/>
  <c r="I13" i="27"/>
  <c r="H13" i="27"/>
  <c r="G13" i="27"/>
  <c r="I12" i="27"/>
  <c r="H12" i="27"/>
  <c r="G12" i="27"/>
  <c r="I11" i="27" l="1"/>
  <c r="H11" i="27"/>
  <c r="G11" i="27"/>
  <c r="I10" i="27"/>
  <c r="H10" i="27"/>
  <c r="G10" i="27"/>
  <c r="I8" i="27"/>
  <c r="H8" i="27"/>
  <c r="G8" i="27"/>
  <c r="I7" i="27"/>
  <c r="H7" i="27"/>
  <c r="G7" i="27"/>
  <c r="I6" i="27"/>
  <c r="H6" i="27"/>
  <c r="G6" i="27"/>
  <c r="I5" i="27" l="1"/>
  <c r="H5" i="27"/>
  <c r="G5" i="27"/>
  <c r="I9" i="27"/>
  <c r="H9" i="27"/>
  <c r="G9" i="27"/>
  <c r="I9" i="26"/>
  <c r="H9" i="26"/>
  <c r="G9" i="26"/>
  <c r="F26" i="27"/>
  <c r="E26" i="27"/>
  <c r="D26" i="27"/>
  <c r="F25" i="27"/>
  <c r="E25" i="27"/>
  <c r="D25" i="27"/>
  <c r="F24" i="27"/>
  <c r="E24" i="27"/>
  <c r="D24" i="27"/>
  <c r="F23" i="27"/>
  <c r="E23" i="27"/>
  <c r="D23" i="27"/>
  <c r="F22" i="27"/>
  <c r="E22" i="27"/>
  <c r="D22" i="27"/>
  <c r="C22" i="27" s="1"/>
  <c r="F21" i="27"/>
  <c r="E21" i="27"/>
  <c r="D21" i="27"/>
  <c r="F20" i="27"/>
  <c r="E20" i="27"/>
  <c r="D20" i="27"/>
  <c r="F19" i="27"/>
  <c r="E19" i="27"/>
  <c r="C19" i="27" s="1"/>
  <c r="D19" i="27"/>
  <c r="F18" i="27"/>
  <c r="E18" i="27"/>
  <c r="D18" i="27"/>
  <c r="F16" i="27"/>
  <c r="E16" i="27"/>
  <c r="D16" i="27"/>
  <c r="F15" i="27"/>
  <c r="E15" i="27"/>
  <c r="D15" i="27"/>
  <c r="F14" i="27"/>
  <c r="E14" i="27"/>
  <c r="D14" i="27"/>
  <c r="F13" i="27"/>
  <c r="E13" i="27"/>
  <c r="D13" i="27"/>
  <c r="C13" i="27" s="1"/>
  <c r="F12" i="27"/>
  <c r="E12" i="27"/>
  <c r="D12" i="27"/>
  <c r="F11" i="27"/>
  <c r="E11" i="27"/>
  <c r="D11" i="27"/>
  <c r="F10" i="27"/>
  <c r="E10" i="27"/>
  <c r="D10" i="27"/>
  <c r="F9" i="27"/>
  <c r="E9" i="27"/>
  <c r="D9" i="27"/>
  <c r="F8" i="27"/>
  <c r="E8" i="27"/>
  <c r="D8" i="27"/>
  <c r="F7" i="27"/>
  <c r="E7" i="27"/>
  <c r="D7" i="27"/>
  <c r="C7" i="27" s="1"/>
  <c r="F6" i="27"/>
  <c r="E6" i="27"/>
  <c r="D6" i="27"/>
  <c r="F5" i="27"/>
  <c r="E5" i="27"/>
  <c r="D5" i="27"/>
  <c r="F17" i="27"/>
  <c r="E17" i="27"/>
  <c r="C25" i="27"/>
  <c r="I26" i="26"/>
  <c r="H26" i="26"/>
  <c r="G26" i="26"/>
  <c r="F26" i="26"/>
  <c r="E26" i="26"/>
  <c r="D26" i="26"/>
  <c r="I25" i="26"/>
  <c r="H25" i="26"/>
  <c r="G25" i="26"/>
  <c r="C25" i="26" s="1"/>
  <c r="F25" i="26"/>
  <c r="E25" i="26"/>
  <c r="D25" i="26"/>
  <c r="I24" i="26"/>
  <c r="H24" i="26"/>
  <c r="G24" i="26"/>
  <c r="F24" i="26"/>
  <c r="E24" i="26"/>
  <c r="D24" i="26"/>
  <c r="I23" i="26"/>
  <c r="H23" i="26"/>
  <c r="G23" i="26"/>
  <c r="C23" i="26" s="1"/>
  <c r="F23" i="26"/>
  <c r="E23" i="26"/>
  <c r="D23" i="26"/>
  <c r="I22" i="26"/>
  <c r="H22" i="26"/>
  <c r="G22" i="26"/>
  <c r="F22" i="26"/>
  <c r="E22" i="26"/>
  <c r="C22" i="26" s="1"/>
  <c r="D22" i="26"/>
  <c r="I21" i="26"/>
  <c r="H21" i="26"/>
  <c r="G21" i="26"/>
  <c r="C21" i="26" s="1"/>
  <c r="F21" i="26"/>
  <c r="E21" i="26"/>
  <c r="D21" i="26"/>
  <c r="I20" i="26"/>
  <c r="H20" i="26"/>
  <c r="G20" i="26"/>
  <c r="F20" i="26"/>
  <c r="E20" i="26"/>
  <c r="D20" i="26"/>
  <c r="I19" i="26"/>
  <c r="H19" i="26"/>
  <c r="G19" i="26"/>
  <c r="F19" i="26"/>
  <c r="E19" i="26"/>
  <c r="D19" i="26"/>
  <c r="I18" i="26"/>
  <c r="H18" i="26"/>
  <c r="G18" i="26"/>
  <c r="F18" i="26"/>
  <c r="E18" i="26"/>
  <c r="D18" i="26"/>
  <c r="I17" i="26"/>
  <c r="H17" i="26"/>
  <c r="G17" i="26"/>
  <c r="C17" i="26" s="1"/>
  <c r="F17" i="26"/>
  <c r="E17" i="26"/>
  <c r="D17" i="26"/>
  <c r="I16" i="26"/>
  <c r="H16" i="26"/>
  <c r="G16" i="26"/>
  <c r="F16" i="26"/>
  <c r="E16" i="26"/>
  <c r="C16" i="26" s="1"/>
  <c r="D16" i="26"/>
  <c r="I15" i="26"/>
  <c r="H15" i="26"/>
  <c r="G15" i="26"/>
  <c r="F15" i="26"/>
  <c r="E15" i="26"/>
  <c r="D15" i="26"/>
  <c r="I14" i="26"/>
  <c r="H14" i="26"/>
  <c r="G14" i="26"/>
  <c r="F14" i="26"/>
  <c r="E14" i="26"/>
  <c r="D14" i="26"/>
  <c r="I13" i="26"/>
  <c r="H13" i="26"/>
  <c r="G13" i="26"/>
  <c r="C13" i="26" s="1"/>
  <c r="F13" i="26"/>
  <c r="E13" i="26"/>
  <c r="D13" i="26"/>
  <c r="I12" i="26"/>
  <c r="H12" i="26"/>
  <c r="G12" i="26"/>
  <c r="F12" i="26"/>
  <c r="E12" i="26"/>
  <c r="C12" i="26" s="1"/>
  <c r="D12" i="26"/>
  <c r="I11" i="26"/>
  <c r="H11" i="26"/>
  <c r="G11" i="26"/>
  <c r="F11" i="26"/>
  <c r="E11" i="26"/>
  <c r="D11" i="26"/>
  <c r="I10" i="26"/>
  <c r="H10" i="26"/>
  <c r="G10" i="26"/>
  <c r="F10" i="26"/>
  <c r="E10" i="26"/>
  <c r="D10" i="26"/>
  <c r="F9" i="26"/>
  <c r="E9" i="26"/>
  <c r="D9" i="26"/>
  <c r="I8" i="26"/>
  <c r="H8" i="26"/>
  <c r="G8" i="26"/>
  <c r="F8" i="26"/>
  <c r="E8" i="26"/>
  <c r="D8" i="26"/>
  <c r="I7" i="26"/>
  <c r="H7" i="26"/>
  <c r="G7" i="26"/>
  <c r="F7" i="26"/>
  <c r="E7" i="26"/>
  <c r="D7" i="26"/>
  <c r="I6" i="26"/>
  <c r="H6" i="26"/>
  <c r="G6" i="26"/>
  <c r="F6" i="26"/>
  <c r="E6" i="26"/>
  <c r="C6" i="26" s="1"/>
  <c r="D6" i="26"/>
  <c r="I5" i="26"/>
  <c r="H5" i="26"/>
  <c r="G5" i="26"/>
  <c r="F5" i="26"/>
  <c r="E5" i="26"/>
  <c r="D5" i="26"/>
  <c r="C19" i="26"/>
  <c r="C15" i="26"/>
  <c r="C11" i="26"/>
  <c r="C7" i="26"/>
  <c r="C11" i="25"/>
  <c r="C26" i="27" l="1"/>
  <c r="C26" i="26"/>
  <c r="C14" i="26"/>
  <c r="C20" i="26"/>
  <c r="C18" i="26"/>
  <c r="C18" i="27"/>
  <c r="C10" i="26"/>
  <c r="C8" i="26"/>
  <c r="C24" i="26"/>
  <c r="C8" i="27"/>
  <c r="C12" i="27"/>
  <c r="C21" i="27"/>
  <c r="C23" i="27"/>
  <c r="C11" i="27"/>
  <c r="C15" i="27"/>
  <c r="C16" i="27"/>
  <c r="C14" i="27"/>
  <c r="C20" i="27"/>
  <c r="C24" i="27"/>
  <c r="C9" i="27"/>
  <c r="C9" i="26"/>
  <c r="C10" i="27"/>
  <c r="C17" i="27"/>
  <c r="G28" i="27"/>
  <c r="E28" i="27"/>
  <c r="D28" i="27"/>
  <c r="H28" i="27"/>
  <c r="I28" i="27"/>
  <c r="F28" i="27"/>
  <c r="C5" i="27"/>
  <c r="C6" i="27"/>
  <c r="F28" i="26"/>
  <c r="I28" i="26"/>
  <c r="G28" i="26"/>
  <c r="H28" i="26"/>
  <c r="D28" i="26"/>
  <c r="E28" i="26"/>
  <c r="C5" i="26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F21" i="25"/>
  <c r="E21" i="25"/>
  <c r="D21" i="25"/>
  <c r="C21" i="25"/>
  <c r="F20" i="25"/>
  <c r="E20" i="25"/>
  <c r="D20" i="25"/>
  <c r="C20" i="25"/>
  <c r="F19" i="25"/>
  <c r="E19" i="25"/>
  <c r="D19" i="25"/>
  <c r="C19" i="25"/>
  <c r="F18" i="25"/>
  <c r="E18" i="25"/>
  <c r="D18" i="25"/>
  <c r="C18" i="25"/>
  <c r="F17" i="25"/>
  <c r="E17" i="25"/>
  <c r="D17" i="25"/>
  <c r="C17" i="25"/>
  <c r="F16" i="25"/>
  <c r="E16" i="25"/>
  <c r="D16" i="25"/>
  <c r="C16" i="25"/>
  <c r="F15" i="25"/>
  <c r="E15" i="25"/>
  <c r="D15" i="25"/>
  <c r="C15" i="25"/>
  <c r="F13" i="25"/>
  <c r="E13" i="25"/>
  <c r="D13" i="25"/>
  <c r="C13" i="25"/>
  <c r="F12" i="25"/>
  <c r="E12" i="25"/>
  <c r="D12" i="25"/>
  <c r="C12" i="25"/>
  <c r="F11" i="25"/>
  <c r="E11" i="25"/>
  <c r="D11" i="25"/>
  <c r="B11" i="25" s="1"/>
  <c r="AE20" i="43"/>
  <c r="AD20" i="43"/>
  <c r="AC20" i="43"/>
  <c r="AB20" i="43"/>
  <c r="AA20" i="43"/>
  <c r="Z20" i="43"/>
  <c r="Y20" i="43"/>
  <c r="X20" i="43"/>
  <c r="AE20" i="42"/>
  <c r="AD20" i="42"/>
  <c r="AC20" i="42"/>
  <c r="AB20" i="42"/>
  <c r="AA20" i="42"/>
  <c r="Z20" i="42"/>
  <c r="Y20" i="42"/>
  <c r="X20" i="42"/>
  <c r="AE20" i="41"/>
  <c r="AD20" i="41"/>
  <c r="AC20" i="41"/>
  <c r="AB20" i="41"/>
  <c r="AA20" i="41"/>
  <c r="Z20" i="41"/>
  <c r="Y20" i="41"/>
  <c r="X20" i="41"/>
  <c r="AE20" i="40"/>
  <c r="AD20" i="40"/>
  <c r="AC20" i="40"/>
  <c r="AB20" i="40"/>
  <c r="AA20" i="40"/>
  <c r="Z20" i="40"/>
  <c r="Y20" i="40"/>
  <c r="X20" i="40"/>
  <c r="AE20" i="39"/>
  <c r="AD20" i="39"/>
  <c r="AC20" i="39"/>
  <c r="AB20" i="39"/>
  <c r="AA20" i="39"/>
  <c r="Z20" i="39"/>
  <c r="Y20" i="39"/>
  <c r="X20" i="39"/>
  <c r="AE20" i="38"/>
  <c r="AD20" i="38"/>
  <c r="AC20" i="38"/>
  <c r="AB20" i="38"/>
  <c r="AA20" i="38"/>
  <c r="Z20" i="38"/>
  <c r="Y20" i="38"/>
  <c r="X20" i="38"/>
  <c r="AE20" i="36"/>
  <c r="AD20" i="36"/>
  <c r="AC20" i="36"/>
  <c r="AB20" i="36"/>
  <c r="AA20" i="36"/>
  <c r="Z20" i="36"/>
  <c r="Y20" i="36"/>
  <c r="X20" i="36"/>
  <c r="AE20" i="35"/>
  <c r="AD20" i="35"/>
  <c r="AC20" i="35"/>
  <c r="AB20" i="35"/>
  <c r="AA20" i="35"/>
  <c r="Z20" i="35"/>
  <c r="Y20" i="35"/>
  <c r="X20" i="35"/>
  <c r="AE20" i="32"/>
  <c r="AD20" i="32"/>
  <c r="AC20" i="32"/>
  <c r="AB20" i="32"/>
  <c r="AA20" i="32"/>
  <c r="Z20" i="32"/>
  <c r="Y20" i="32"/>
  <c r="X20" i="32"/>
  <c r="AE20" i="31"/>
  <c r="AD20" i="31"/>
  <c r="AC20" i="31"/>
  <c r="AB20" i="31"/>
  <c r="AA20" i="31"/>
  <c r="Z20" i="31"/>
  <c r="Y20" i="31"/>
  <c r="X20" i="31"/>
  <c r="AE20" i="30"/>
  <c r="AD20" i="30"/>
  <c r="AC20" i="30"/>
  <c r="AB20" i="30"/>
  <c r="AA20" i="30"/>
  <c r="Z20" i="30"/>
  <c r="Y20" i="30"/>
  <c r="X20" i="30"/>
  <c r="AE20" i="28"/>
  <c r="AD20" i="28"/>
  <c r="AC20" i="28"/>
  <c r="AB20" i="28"/>
  <c r="AA20" i="28"/>
  <c r="Z20" i="28"/>
  <c r="Y20" i="28"/>
  <c r="X20" i="28"/>
  <c r="B32" i="25" l="1"/>
  <c r="B20" i="25"/>
  <c r="C28" i="26"/>
  <c r="C28" i="27"/>
  <c r="B12" i="25"/>
  <c r="B13" i="25"/>
  <c r="B15" i="25"/>
  <c r="B16" i="25"/>
  <c r="B17" i="25"/>
  <c r="B18" i="25"/>
  <c r="B19" i="25"/>
  <c r="B21" i="25"/>
  <c r="B22" i="25"/>
  <c r="B23" i="25"/>
  <c r="B24" i="25"/>
  <c r="B25" i="25"/>
  <c r="B26" i="25"/>
  <c r="B27" i="25"/>
  <c r="B28" i="25"/>
  <c r="B29" i="25"/>
  <c r="B30" i="25"/>
  <c r="B31" i="25"/>
  <c r="F14" i="25"/>
  <c r="F34" i="25" s="1"/>
  <c r="E14" i="25"/>
  <c r="E34" i="25" s="1"/>
  <c r="D14" i="25"/>
  <c r="D34" i="25" s="1"/>
  <c r="C14" i="25"/>
  <c r="C34" i="25" s="1"/>
  <c r="B14" i="25" l="1"/>
  <c r="B34" i="25" s="1"/>
  <c r="AE19" i="22" l="1"/>
  <c r="AD19" i="22"/>
  <c r="AC19" i="22"/>
  <c r="AB19" i="22"/>
  <c r="AA19" i="22"/>
  <c r="Z19" i="22"/>
  <c r="Y19" i="22"/>
  <c r="X19" i="22"/>
  <c r="D15" i="6" l="1"/>
  <c r="J14" i="6" l="1"/>
  <c r="H15" i="6" l="1"/>
  <c r="F15" i="6"/>
  <c r="J9" i="6" l="1"/>
  <c r="J10" i="6"/>
  <c r="J11" i="6"/>
  <c r="J13" i="6"/>
  <c r="J8" i="6" l="1"/>
  <c r="J15" i="6" s="1"/>
</calcChain>
</file>

<file path=xl/comments1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0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1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2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3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4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5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6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7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8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9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2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20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21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22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3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4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5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6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7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8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9.xml><?xml version="1.0" encoding="utf-8"?>
<comments xmlns="http://schemas.openxmlformats.org/spreadsheetml/2006/main">
  <authors>
    <author>MERRA SALVATORE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sharedStrings.xml><?xml version="1.0" encoding="utf-8"?>
<sst xmlns="http://schemas.openxmlformats.org/spreadsheetml/2006/main" count="1649" uniqueCount="348">
  <si>
    <t>TIPOLOGIA RISORSE</t>
  </si>
  <si>
    <t>Arco temporale di validità del programma</t>
  </si>
  <si>
    <t>Importo Totale</t>
  </si>
  <si>
    <t>Stanziamenti di bilancio</t>
  </si>
  <si>
    <t>Totali</t>
  </si>
  <si>
    <t>Il responsabile del programma</t>
  </si>
  <si>
    <t>TOTALE</t>
  </si>
  <si>
    <t>Anno 2021</t>
  </si>
  <si>
    <t>Disponibilità Finanziaria 2021</t>
  </si>
  <si>
    <t>AGENZIA DELLE ENTRATE</t>
  </si>
  <si>
    <t>CODICE IMMOBILE</t>
  </si>
  <si>
    <t>TITOLARITA' GIURIDICA</t>
  </si>
  <si>
    <t>DESCRIZIONE IMMOBILE</t>
  </si>
  <si>
    <t>Demaniale</t>
  </si>
  <si>
    <t>LP</t>
  </si>
  <si>
    <t>FIP</t>
  </si>
  <si>
    <t>FIP - Ceduto</t>
  </si>
  <si>
    <t>FP 1</t>
  </si>
  <si>
    <t>FP 1 - Ceduto</t>
  </si>
  <si>
    <t>Proprietà AdE</t>
  </si>
  <si>
    <t>Comodato Uso Gratuito</t>
  </si>
  <si>
    <t>FINALITA' SECONDO LINEE GUIDA MU</t>
  </si>
  <si>
    <t>Ottimizzazione spazi uso ufficio</t>
  </si>
  <si>
    <t>Miglioramento ambiente di lavoro / benessere organizzativo</t>
  </si>
  <si>
    <t>Ottimizzazione archivi</t>
  </si>
  <si>
    <t>Contenimento costi / Efficientamento energetico</t>
  </si>
  <si>
    <t>Conservazione immobile</t>
  </si>
  <si>
    <t>Completamento dell'opera</t>
  </si>
  <si>
    <t>Qualità ambientale / Bonifiche</t>
  </si>
  <si>
    <t>Adeguamento ai sensi del D. Lgs. n. 42/2004</t>
  </si>
  <si>
    <t>Adeguamento ai sensi del D. Lgs. n. 81/08</t>
  </si>
  <si>
    <t>Adeguamento normativo / messa a norma [diversi H) e I)]</t>
  </si>
  <si>
    <t>Attuazione "contratti energia" (ex D.P.R. 412/93 e D. Lgs. n. 115/08)</t>
  </si>
  <si>
    <t>Ordinaria</t>
  </si>
  <si>
    <t>Straordinaria</t>
  </si>
  <si>
    <t>QUADRO DELLE RISORSE NECESSARIE ALLA REALIZZAZIONE DEL PROGRAMMA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</si>
  <si>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</si>
  <si>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</si>
  <si>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</si>
  <si>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Finanziamenti acquisibili ai sensi dell'art. 3 del DL 31/10/1990, n.310 convertito con modificazioni dalla legge 22/12/1990, n.403</t>
  </si>
  <si>
    <t>Risorse derivanti da trasferimento di immobili ex art. 191 D.Lgs. 50/2016</t>
  </si>
  <si>
    <t>Altra tipologia</t>
  </si>
  <si>
    <t>PROPOSTA DI PAL REGIONE XXXXX</t>
  </si>
  <si>
    <t xml:space="preserve">DELL'AGENZIA DELLE ENTRATE </t>
  </si>
  <si>
    <t>ELENCO DEGLI INTERVENTI DEL PROGRAMMA</t>
  </si>
  <si>
    <t>NUMERO INTERVENTO CUI (1)</t>
  </si>
  <si>
    <t>(1) Numero intervento: cf amministrazione + prima annualità del programma nel quale l'intervento è stato inserito + progressivo di 5 cifre della prima annualità del programma</t>
  </si>
  <si>
    <t>Cod. Int. Amm.ne</t>
  </si>
  <si>
    <t>Annualità nella quale si prevede di dare avvio alla procedura di affidamento</t>
  </si>
  <si>
    <t>Cognome</t>
  </si>
  <si>
    <t>Nome</t>
  </si>
  <si>
    <t xml:space="preserve">Codice CUP </t>
  </si>
  <si>
    <t>Responsabile del procedimento</t>
  </si>
  <si>
    <t>lotto funzionale (2)</t>
  </si>
  <si>
    <t>(2) lotto funzionale secondo la definizione dell'art.3 c.1 l. qq) del D.Lgs 50/2016</t>
  </si>
  <si>
    <t>lavoro complesso (3)</t>
  </si>
  <si>
    <t>codice ISTAT</t>
  </si>
  <si>
    <t>Reg</t>
  </si>
  <si>
    <t>Prov</t>
  </si>
  <si>
    <t>Comune</t>
  </si>
  <si>
    <t>03-01 Nuova realizzazione</t>
  </si>
  <si>
    <t>03-02 Demolizione</t>
  </si>
  <si>
    <t>03-03 Recupero</t>
  </si>
  <si>
    <t>03-04 Ristrutturazione</t>
  </si>
  <si>
    <t>03-05 Restauro</t>
  </si>
  <si>
    <t>03-06 Manutenzione Ordinaria</t>
  </si>
  <si>
    <t>03-07 Manutenzione Straordinaria</t>
  </si>
  <si>
    <t>03-51 Completamento di Nuova realizzazione</t>
  </si>
  <si>
    <t>03-52 Completamento di Demolizione</t>
  </si>
  <si>
    <t>03-53 Completamento di  Recupero</t>
  </si>
  <si>
    <t>03-54 Completamento di Ristrutturazione</t>
  </si>
  <si>
    <t>03-55 Completamento di Restauro</t>
  </si>
  <si>
    <t>03-56 Completamento di Manutenzione Ordinaria</t>
  </si>
  <si>
    <t>03-57 Completamento di Manutenzione Straordinaria</t>
  </si>
  <si>
    <t>03-58 Ampliamento</t>
  </si>
  <si>
    <t>03-99 Altro</t>
  </si>
  <si>
    <t>Indirizzo</t>
  </si>
  <si>
    <t xml:space="preserve">Tipologia </t>
  </si>
  <si>
    <t xml:space="preserve">Settore e sottosettore intervento </t>
  </si>
  <si>
    <t>Descrizione dell'intervento</t>
  </si>
  <si>
    <t xml:space="preserve">Livello di prorità </t>
  </si>
  <si>
    <t>1. Priorità massima</t>
  </si>
  <si>
    <t>2. Priorità media</t>
  </si>
  <si>
    <t>3. Priorità minima</t>
  </si>
  <si>
    <t>(3) lavoro complesso secondo la definizione dell'art.3 c.1 l. oo) del D.Lgs 50/2016</t>
  </si>
  <si>
    <t>(4) Ai sensi dell'art.4 c.6 DM 14/2018, in caso di demolizione di opera incompiuta l'importo comprende gli oneri per lo smaltimento dell'opera e per la rinaturalizzazione, riqualificazione ed eventuale bonifica del sito</t>
  </si>
  <si>
    <t>Costi su annualità successive</t>
  </si>
  <si>
    <t>(5) Importo complessivo ai sensi dell'art.3 c.6 DM 14/2018, ivi incluse le spese eventualmente sostenute antecedentemente alla prima annualità</t>
  </si>
  <si>
    <t>Scadenza utilizzo finanziamento derivante da mutuo</t>
  </si>
  <si>
    <t>Apporto di capitale privato</t>
  </si>
  <si>
    <t>Importo</t>
  </si>
  <si>
    <t>Tipologia</t>
  </si>
  <si>
    <t xml:space="preserve">Intervento aggiunto o variato a seguito di modifica programma 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</si>
  <si>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</si>
  <si>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</si>
  <si>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</si>
  <si>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</si>
  <si>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</si>
  <si>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Valore eventuali immobili scheda C collegati</t>
  </si>
  <si>
    <t>codice fiscale</t>
  </si>
  <si>
    <t>DEFINIZIONE INTERVENTO EDILIZIO</t>
  </si>
  <si>
    <t>Manutenzione Ordinaria</t>
  </si>
  <si>
    <t>Manutenzione Straordinaria</t>
  </si>
  <si>
    <t>Restauro e risanamento conservativo</t>
  </si>
  <si>
    <t>Ristrutturazione edilizia</t>
  </si>
  <si>
    <t>Nuova Costruzione</t>
  </si>
  <si>
    <t>N.A.</t>
  </si>
  <si>
    <t>si</t>
  </si>
  <si>
    <t>no</t>
  </si>
  <si>
    <t>Miglioramento ambiente di lavoro/Benessere organizzativo</t>
  </si>
  <si>
    <r>
      <t>STIMA DEI COSTI DELL'INTERVENTO</t>
    </r>
    <r>
      <rPr>
        <sz val="11"/>
        <rFont val="Tahoma"/>
        <family val="2"/>
      </rPr>
      <t xml:space="preserve"> (4)</t>
    </r>
  </si>
  <si>
    <r>
      <t xml:space="preserve">Importo complessivo </t>
    </r>
    <r>
      <rPr>
        <sz val="11"/>
        <rFont val="Tahoma"/>
        <family val="2"/>
      </rPr>
      <t>(5)</t>
    </r>
  </si>
  <si>
    <t xml:space="preserve"> codice NUTS</t>
  </si>
  <si>
    <t>Adeguamenti diversi da D.Lgs 81/2008 e D.Lgs 42/2004</t>
  </si>
  <si>
    <t>SCHEDA DI SINTESI</t>
  </si>
  <si>
    <t>REGIONE</t>
  </si>
  <si>
    <t>INTERVENTI EDIFICI DI PROPRIETA' AGENZIA DELLE ENTRATE</t>
  </si>
  <si>
    <t>INTERVENTI EDIFICI NON DI PROPRIETA' AGENZIA DELLE ENTRATE</t>
  </si>
  <si>
    <t>MANUTENZIONE ORDINARIA</t>
  </si>
  <si>
    <t>MANUTENZIONE STRAORDINARIA</t>
  </si>
  <si>
    <t>Abruzzo</t>
  </si>
  <si>
    <t>Basilicata</t>
  </si>
  <si>
    <t>Bolzano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</si>
  <si>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</si>
  <si>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</si>
  <si>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</si>
  <si>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</si>
  <si>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</si>
  <si>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</si>
  <si>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</si>
  <si>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</si>
  <si>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</si>
  <si>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</si>
  <si>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</si>
  <si>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</si>
  <si>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</si>
  <si>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</si>
  <si>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</si>
  <si>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</si>
  <si>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Veneto</t>
  </si>
  <si>
    <t>Valle D'Aosta</t>
  </si>
  <si>
    <t>DIREZIONI CENTRALI</t>
  </si>
  <si>
    <t>TOTALE comprensivo di IVA</t>
  </si>
  <si>
    <t>Priorità ALTA</t>
  </si>
  <si>
    <t>Priorità MEDIA</t>
  </si>
  <si>
    <t>Priorità BASSA</t>
  </si>
  <si>
    <t xml:space="preserve">TOTALE </t>
  </si>
  <si>
    <t xml:space="preserve">AGENZIA DELLE ENTRATE </t>
  </si>
  <si>
    <t>05-33</t>
  </si>
  <si>
    <t>Disponibilità Finanziaria 2022</t>
  </si>
  <si>
    <t>Anno 2022</t>
  </si>
  <si>
    <t>SCHEDA D:  PROGRAMMA TRIENNALE DELLE OPERE PUBBLICHE 2021 - 2023</t>
  </si>
  <si>
    <t>SCHEDA A: PROGRAMMA TRIENNALE DELLE OPERE PUBBLICHE 2021 - 2023</t>
  </si>
  <si>
    <t>Disponibilità Finanziaria 2023</t>
  </si>
  <si>
    <t>Anno 2023</t>
  </si>
  <si>
    <t>05</t>
  </si>
  <si>
    <t>BRANCA</t>
  </si>
  <si>
    <t>DEMETRIO</t>
  </si>
  <si>
    <t>BRNDTR61R02H224T</t>
  </si>
  <si>
    <t>18</t>
  </si>
  <si>
    <t>078</t>
  </si>
  <si>
    <t>078045</t>
  </si>
  <si>
    <t xml:space="preserve">ITF61 </t>
  </si>
  <si>
    <t>Lavori di Manutenzione straordinaria e messa a norma delle vie di esodo” dell'immobile sede della Direzione Provinciale di Cosenza, Via Popilia-ang. Via Barrio</t>
  </si>
  <si>
    <t>2022</t>
  </si>
  <si>
    <t>079</t>
  </si>
  <si>
    <t>079023</t>
  </si>
  <si>
    <t xml:space="preserve">ITF63 </t>
  </si>
  <si>
    <t>Catanzaro</t>
  </si>
  <si>
    <t>Via Lombardi snc</t>
  </si>
  <si>
    <t>Lavori di Manutenzione straordinaria, previa acquisizione della progettazione esecutiva, dell'impianto di climatizzazione esistente presso l'immobile sede della Direzione Regionale di Via Lombardi Catanzaro</t>
  </si>
  <si>
    <t xml:space="preserve"> PTL 2021-23 DR EMILIA-ROMAGNA</t>
  </si>
  <si>
    <t>RCDCRL70H22F158E</t>
  </si>
  <si>
    <t>01</t>
  </si>
  <si>
    <t>VSTMRC88L30E017S</t>
  </si>
  <si>
    <t>001</t>
  </si>
  <si>
    <t>ITC11</t>
  </si>
  <si>
    <t>INCORPORA</t>
  </si>
  <si>
    <t>GIUSEPPE</t>
  </si>
  <si>
    <t xml:space="preserve">NCRGPP62P16G263L </t>
  </si>
  <si>
    <t>19</t>
  </si>
  <si>
    <t>081</t>
  </si>
  <si>
    <t>081021</t>
  </si>
  <si>
    <t>ITG11</t>
  </si>
  <si>
    <t>TRAPANI</t>
  </si>
  <si>
    <t>VIA F. MANZO, 8 / VIA RUBINO, 3</t>
  </si>
  <si>
    <t>084</t>
  </si>
  <si>
    <t>084001</t>
  </si>
  <si>
    <t>ITG14</t>
  </si>
  <si>
    <t>AGRIGENTO</t>
  </si>
  <si>
    <t>VIA DELLA VITTORIA,19</t>
  </si>
  <si>
    <t>Cosenza</t>
  </si>
  <si>
    <t>Via Barrio</t>
  </si>
  <si>
    <t>G81E20000140005</t>
  </si>
  <si>
    <t>G69H19000320005</t>
  </si>
  <si>
    <t>TOTALE COMPLESSIVO da QUADRO ECONOMICO</t>
  </si>
  <si>
    <r>
      <t xml:space="preserve"> PTL 2021-23 DR </t>
    </r>
    <r>
      <rPr>
        <i/>
        <sz val="12"/>
        <rFont val="Tahoma"/>
        <family val="2"/>
      </rPr>
      <t>BASILICATA</t>
    </r>
  </si>
  <si>
    <t xml:space="preserve"> PTL 2021-23 DP BOLZANO</t>
  </si>
  <si>
    <t xml:space="preserve"> PTL 2021-23 DR FRIULI VENEZIA GIULIA</t>
  </si>
  <si>
    <t xml:space="preserve"> PTL 2021-23 DR MOLISE</t>
  </si>
  <si>
    <t xml:space="preserve"> PTL 2021-23 DR MARCHE</t>
  </si>
  <si>
    <t xml:space="preserve"> PTL 2021-23 DR LAZIO</t>
  </si>
  <si>
    <t xml:space="preserve"> PTL 2021-23 DR SARDEGNA</t>
  </si>
  <si>
    <t xml:space="preserve"> PTL 2021-23 DR VAL D'AOSTA</t>
  </si>
  <si>
    <t xml:space="preserve"> PTL 2021-23 DR UMBRIA</t>
  </si>
  <si>
    <t xml:space="preserve"> PTL 2021-23 DP TRENTO</t>
  </si>
  <si>
    <t xml:space="preserve"> PTL 2021-23 DR TOSCANA</t>
  </si>
  <si>
    <r>
      <t xml:space="preserve"> PTL 2022-24 DR </t>
    </r>
    <r>
      <rPr>
        <i/>
        <sz val="12"/>
        <rFont val="Tahoma"/>
        <family val="2"/>
      </rPr>
      <t>CALABRIA</t>
    </r>
  </si>
  <si>
    <t>SCHEDA D:  PROGRAMMA TRIENNALE DELLE OPERE PUBBLICHE 2022 - 2024</t>
  </si>
  <si>
    <t>Anno 2024</t>
  </si>
  <si>
    <t>2023</t>
  </si>
  <si>
    <r>
      <t xml:space="preserve"> PTL 2022-24 DR </t>
    </r>
    <r>
      <rPr>
        <i/>
        <sz val="12"/>
        <rFont val="Tahoma"/>
        <family val="2"/>
      </rPr>
      <t>LIGURIA</t>
    </r>
    <r>
      <rPr>
        <sz val="12"/>
        <rFont val="Tahoma"/>
        <family val="2"/>
      </rPr>
      <t xml:space="preserve"> </t>
    </r>
  </si>
  <si>
    <t xml:space="preserve">Blanco </t>
  </si>
  <si>
    <t>Riccardo</t>
  </si>
  <si>
    <t>BLNRCR72S27D969P</t>
  </si>
  <si>
    <t>07</t>
  </si>
  <si>
    <t>011</t>
  </si>
  <si>
    <t>015</t>
  </si>
  <si>
    <t>ITC34</t>
  </si>
  <si>
    <t>La Spezia</t>
  </si>
  <si>
    <t>via XV Giugno n°4</t>
  </si>
  <si>
    <t>Rifunzionalizzazione e adeguamento della caserma Mardichi</t>
  </si>
  <si>
    <r>
      <t xml:space="preserve"> PTL 2022-24 DR </t>
    </r>
    <r>
      <rPr>
        <i/>
        <sz val="12"/>
        <rFont val="Tahoma"/>
        <family val="2"/>
      </rPr>
      <t>Piemonte</t>
    </r>
  </si>
  <si>
    <t>VASTA</t>
  </si>
  <si>
    <t>MARCO</t>
  </si>
  <si>
    <t>090</t>
  </si>
  <si>
    <t>Collegno</t>
  </si>
  <si>
    <t>Strada Antica di COLLEGNO 259 (ex strada della Berlia 20)</t>
  </si>
  <si>
    <t>Interventi di adeguamento alle normative antincendio finalizzate al rilascio del CPI. Si tratta dell'integrazione all'importo del progetto già contemplato nei PAL 2014</t>
  </si>
  <si>
    <t>ARCIDIACONO</t>
  </si>
  <si>
    <t>CARLO</t>
  </si>
  <si>
    <t>004</t>
  </si>
  <si>
    <t>ITC16</t>
  </si>
  <si>
    <t>Cuneo</t>
  </si>
  <si>
    <t>VIA GOBETTI 27 / Via Bongioanni, 32 (attuale ingresso via San Giovanni Bosco 13/b)</t>
  </si>
  <si>
    <t>Predisposizione progettazione e conseguente esecuzione dei lavori per l'ottenimento del CPI. 
Si tratta dell'integrazione all'importo del progetto già contemplato nei PAL 2015</t>
  </si>
  <si>
    <t>DI MARSILIO</t>
  </si>
  <si>
    <t>ROSABELLA</t>
  </si>
  <si>
    <t>DMRRBL72E42G674Z</t>
  </si>
  <si>
    <t>Sostituzione integrale dell'impianto di rilevazione incendi a servizio dell'immobile in quanto obsoleto, soggetto a continui guasti ed interventi di manutenzione straordinaria. L'intervento prevede la rimozione della centralina antincendio e dei sensori esistenti e la loro sostituzione con una centrale di segnalazione automatica di incendio indirizzata e rete di rilevazione indirizzata con sensori multicriterio.</t>
  </si>
  <si>
    <r>
      <t xml:space="preserve"> PTL 2022-24 DR </t>
    </r>
    <r>
      <rPr>
        <i/>
        <sz val="12"/>
        <rFont val="Tahoma"/>
        <family val="2"/>
      </rPr>
      <t>PUGLIA</t>
    </r>
  </si>
  <si>
    <t>Balestra</t>
  </si>
  <si>
    <t>Sergio</t>
  </si>
  <si>
    <t>BLSSRG68D08A662A</t>
  </si>
  <si>
    <t>16</t>
  </si>
  <si>
    <t>073</t>
  </si>
  <si>
    <t>027</t>
  </si>
  <si>
    <t>ITF43</t>
  </si>
  <si>
    <t>Taranto</t>
  </si>
  <si>
    <t>Via Plateia, 30</t>
  </si>
  <si>
    <t>Adeguamento antincendio locali ad uso archivio</t>
  </si>
  <si>
    <t xml:space="preserve"> PTL 2022-24 DR SICILIA</t>
  </si>
  <si>
    <t>PAL 2021 - MANUTENZIONE STRAORDINARIA DEGLI INFISSI ESTERNI, DEI PANNELLI ESTERNI E DEL RIVESTIMENTO METALLICO IN LASTRE DELL’EDIFICIO “B”</t>
  </si>
  <si>
    <t>PAL 2021 - MANUTENZIONE STRAORDINARIA DEGLI INFISSI ESTERNI, DEI PANNELLI ESTERNI E DEL RIVESTIMENTO METALLICO IN LASTRE DELL’EDIFICIO “C”</t>
  </si>
  <si>
    <t>G99H1900027
0005</t>
  </si>
  <si>
    <t xml:space="preserve">PAL 2021 - INTEGRAZIONE STANZIAMENTO, GIÀ PRESENTE IN PAL 2018, RELATIVO ALLA MANUTENZIONE STRAORDINARIA DEGLI INFISSI ESTERNI, DEI PANNELLI ESTERNI E DEL RIVESTIMENTO METALLICO IN LASTRE DELL’EDIFICIO “A” </t>
  </si>
  <si>
    <t>G41E2000009
0005</t>
  </si>
  <si>
    <t>PAL 2021 - ADEGUAMENTO ANTINCENDIO MEDIANTE COMPARTIMENTAZIONE VANO SCALA, REALIZZAZIONE IMPIANTI DI SPEGNIMENTO AUTOMATICO, RIVELAZIONE INCENDI E RETE IDRANTI</t>
  </si>
  <si>
    <t>LAVORI DI RISTRUTTURAZIONE INTEGRALE DEI SERVIZI IGIENICI PRESENTI AI VARI PIANI IN ELEVAZIONE DELL’EDIFICIO “C”</t>
  </si>
  <si>
    <t>082</t>
  </si>
  <si>
    <t>082053</t>
  </si>
  <si>
    <t>ITG12</t>
  </si>
  <si>
    <t>22000037</t>
  </si>
  <si>
    <t>PALERMO</t>
  </si>
  <si>
    <t xml:space="preserve">VIA W. K. ROENTGEN, 3 </t>
  </si>
  <si>
    <t>RISANAMENTO DI STRUTTURE INTELAIATE IN CEMENTO ARMATO ESTERNE (MURI E CORDOLI) PER RICOSTITUZIONE DELLA MALTA COPRI FERRO CON CONSERVAZIONE DELLA SEZIONE ORIGINARIA NEL COMPLESSO EDILIZIO FIP IN USO ALLA DIREZIONE REGIONALE DELLA SICILIA</t>
  </si>
  <si>
    <t xml:space="preserve"> PTL 2022-24 DR VENETO</t>
  </si>
  <si>
    <t>D41E16000350001</t>
  </si>
  <si>
    <t xml:space="preserve">Sorrentino </t>
  </si>
  <si>
    <t>Francesco</t>
  </si>
  <si>
    <t>SRRFNC67D27H501C</t>
  </si>
  <si>
    <t>028</t>
  </si>
  <si>
    <t>037</t>
  </si>
  <si>
    <t>ITH36</t>
  </si>
  <si>
    <t>20700052</t>
  </si>
  <si>
    <t>ESTE</t>
  </si>
  <si>
    <t>Via Principe Umberto 17</t>
  </si>
  <si>
    <t>Integrazione finanziamento in PAL 2012 relativo ad adeguamento e ristrutturazione completa (edile/impiantistica) della porzione da acquisire</t>
  </si>
  <si>
    <t>IMPORTO PTL 2022-2024 PER INTERVENTI SU IMMOBILI DI PROPRIETA' AdE</t>
  </si>
  <si>
    <t>IMORTO PTL 2022-2024 PER INTERVENTI  SU IMMOBILI NON DI PROPRIETA' AdE</t>
  </si>
  <si>
    <r>
      <t xml:space="preserve"> PTL 2022-24 DR </t>
    </r>
    <r>
      <rPr>
        <i/>
        <sz val="12"/>
        <rFont val="Tahoma"/>
        <family val="2"/>
      </rPr>
      <t>ABRUZZO</t>
    </r>
  </si>
  <si>
    <t>Il Direttore Regionale</t>
  </si>
  <si>
    <t>Napoli</t>
  </si>
  <si>
    <t>Via Diaz</t>
  </si>
  <si>
    <t>Lavori di restauro e risanamento conservativo finalizzati all'adeguamento normativo e all'ottimizzazione degli spazi</t>
  </si>
  <si>
    <t>1. Priorità</t>
  </si>
  <si>
    <t>Avellino</t>
  </si>
  <si>
    <t>Via Mancini</t>
  </si>
  <si>
    <t>Lavori di manutenzione straordinaria finalizzati all'adeguamento normativo ed alla conservazione del patrimonio</t>
  </si>
  <si>
    <t>Caserta</t>
  </si>
  <si>
    <t>Via Cesare Battisti</t>
  </si>
  <si>
    <t>Benevento</t>
  </si>
  <si>
    <t>Via Aldo Moro</t>
  </si>
  <si>
    <t>15</t>
  </si>
  <si>
    <t>063</t>
  </si>
  <si>
    <t>049</t>
  </si>
  <si>
    <t>ITF33</t>
  </si>
  <si>
    <t>21400007</t>
  </si>
  <si>
    <t>064</t>
  </si>
  <si>
    <t>008</t>
  </si>
  <si>
    <t>ITF34</t>
  </si>
  <si>
    <t>21400001</t>
  </si>
  <si>
    <t>061</t>
  </si>
  <si>
    <t>022</t>
  </si>
  <si>
    <t>ITF31</t>
  </si>
  <si>
    <t>214Y0024</t>
  </si>
  <si>
    <t>062</t>
  </si>
  <si>
    <t>ITF32</t>
  </si>
  <si>
    <t>31400072</t>
  </si>
  <si>
    <t>Bosco</t>
  </si>
  <si>
    <t>Giovanni</t>
  </si>
  <si>
    <t>Nicola</t>
  </si>
  <si>
    <t>Cataldo</t>
  </si>
  <si>
    <t>G67F19000030005</t>
  </si>
  <si>
    <t>G39H19000350005</t>
  </si>
  <si>
    <t>G29H19000240005</t>
  </si>
  <si>
    <t>G87F19000020005</t>
  </si>
  <si>
    <t xml:space="preserve"> PTL 2022-24 DR LOMBARDIA</t>
  </si>
  <si>
    <t xml:space="preserve"> PROGRAMMA TRIENNALE DEI LAVORI 2022-2024</t>
  </si>
  <si>
    <t>CTLNCL61B01A294S</t>
  </si>
  <si>
    <t>BSCGNN73S13F839U</t>
  </si>
  <si>
    <t xml:space="preserve">Leone </t>
  </si>
  <si>
    <t>LNEGNN84E05A509O</t>
  </si>
  <si>
    <t>vari</t>
  </si>
  <si>
    <t>Accordo Quadro edile nazionale</t>
  </si>
  <si>
    <t>DEM-LOC-FIP-FP1-COM</t>
  </si>
  <si>
    <t xml:space="preserve"> PTL 2022-24 DR CAMPANIA</t>
  </si>
  <si>
    <t xml:space="preserve"> PTL 2022-24 DIREZIONI CENTRALI</t>
  </si>
  <si>
    <t>L06363391001202200001</t>
  </si>
  <si>
    <t>L06363391001202200002</t>
  </si>
  <si>
    <t>L06363391001202200003</t>
  </si>
  <si>
    <t>L06363391001202200004</t>
  </si>
  <si>
    <t>L06363391001202200005</t>
  </si>
  <si>
    <t>L06363391001202200006</t>
  </si>
  <si>
    <t>L06363391001202200007</t>
  </si>
  <si>
    <t>L06363391001202200008</t>
  </si>
  <si>
    <t>L06363391001202200009</t>
  </si>
  <si>
    <t>L06363391001202200010</t>
  </si>
  <si>
    <t>L06363391001202200011</t>
  </si>
  <si>
    <t>L06363391001202200012</t>
  </si>
  <si>
    <t>L06363391001202200013</t>
  </si>
  <si>
    <t>L06363391001202200014</t>
  </si>
  <si>
    <t>L06363391001202200015</t>
  </si>
  <si>
    <t>L06363391001202200016</t>
  </si>
  <si>
    <t>L06363391001202200017</t>
  </si>
  <si>
    <t>L06363391001202200018</t>
  </si>
  <si>
    <t>L06363391001202200019</t>
  </si>
  <si>
    <t>L06363391001202200020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</si>
</sst>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_-[$€-2]\ * #,##0.00_-;\-[$€-2]\ * #,##0.00_-;_-[$€-2]\ * &quot;-&quot;??_-"/>
    <numFmt numFmtId="167" formatCode="[$-410]General"/>
    <numFmt numFmtId="168" formatCode="[$€-2]\ #,##0.00;[Red]\-[$€-2]\ #,##0.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9"/>
      <color indexed="81"/>
      <name val="Tahoma"/>
      <family val="2"/>
    </font>
    <font>
      <i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i/>
      <sz val="12"/>
      <name val="Tahoma"/>
      <family val="2"/>
    </font>
    <font>
      <sz val="10"/>
      <name val="Arial"/>
      <family val="2"/>
    </font>
    <font>
      <sz val="14"/>
      <color theme="0"/>
      <name val="Calibri"/>
      <family val="2"/>
    </font>
    <font>
      <sz val="11"/>
      <name val="Calibri"/>
      <family val="2"/>
    </font>
    <font>
      <sz val="1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3" fillId="0" borderId="0"/>
    <xf numFmtId="43" fontId="3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3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43" fontId="3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407">
    <xf numFmtId="0" fontId="0" fillId="0" borderId="0" xfId="0"/>
    <xf numFmtId="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/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/>
    <xf numFmtId="4" fontId="11" fillId="0" borderId="0" xfId="0" applyNumberFormat="1" applyFont="1" applyFill="1" applyBorder="1"/>
    <xf numFmtId="4" fontId="7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Border="1"/>
    <xf numFmtId="0" fontId="17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165" fontId="17" fillId="0" borderId="1" xfId="1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6" fillId="0" borderId="0" xfId="5" applyFont="1" applyFill="1" applyBorder="1" applyAlignment="1">
      <alignment horizontal="center" vertical="center"/>
    </xf>
    <xf numFmtId="0" fontId="27" fillId="0" borderId="0" xfId="5" applyFont="1" applyBorder="1" applyAlignment="1">
      <alignment vertical="center"/>
    </xf>
    <xf numFmtId="0" fontId="30" fillId="0" borderId="0" xfId="5" applyFont="1" applyBorder="1"/>
    <xf numFmtId="0" fontId="31" fillId="0" borderId="0" xfId="5" applyFont="1" applyBorder="1"/>
    <xf numFmtId="0" fontId="30" fillId="0" borderId="0" xfId="5" applyFont="1" applyFill="1" applyBorder="1" applyAlignment="1">
      <alignment vertical="center"/>
    </xf>
    <xf numFmtId="0" fontId="31" fillId="0" borderId="0" xfId="5" applyFont="1"/>
    <xf numFmtId="0" fontId="26" fillId="0" borderId="0" xfId="5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2" fillId="0" borderId="0" xfId="15" applyFont="1"/>
    <xf numFmtId="0" fontId="10" fillId="0" borderId="0" xfId="15" applyFont="1" applyFill="1" applyAlignment="1">
      <alignment horizontal="center" vertical="center" wrapText="1"/>
    </xf>
    <xf numFmtId="0" fontId="10" fillId="0" borderId="0" xfId="15" applyFont="1" applyAlignment="1">
      <alignment horizontal="center" vertical="center"/>
    </xf>
    <xf numFmtId="0" fontId="10" fillId="0" borderId="0" xfId="15" applyFont="1"/>
    <xf numFmtId="0" fontId="14" fillId="0" borderId="0" xfId="15" applyFont="1"/>
    <xf numFmtId="0" fontId="17" fillId="0" borderId="1" xfId="15" applyFont="1" applyFill="1" applyBorder="1" applyAlignment="1">
      <alignment horizontal="center" vertical="center"/>
    </xf>
    <xf numFmtId="49" fontId="17" fillId="0" borderId="1" xfId="15" applyNumberFormat="1" applyFont="1" applyFill="1" applyBorder="1" applyAlignment="1">
      <alignment horizontal="center" vertical="center"/>
    </xf>
    <xf numFmtId="49" fontId="17" fillId="2" borderId="1" xfId="15" applyNumberFormat="1" applyFont="1" applyFill="1" applyBorder="1" applyAlignment="1">
      <alignment horizontal="center" vertical="center"/>
    </xf>
    <xf numFmtId="0" fontId="17" fillId="0" borderId="1" xfId="15" applyFont="1" applyFill="1" applyBorder="1" applyAlignment="1">
      <alignment horizontal="center" vertical="center" wrapText="1" shrinkToFit="1"/>
    </xf>
    <xf numFmtId="49" fontId="17" fillId="0" borderId="1" xfId="15" applyNumberFormat="1" applyFont="1" applyFill="1" applyBorder="1" applyAlignment="1">
      <alignment horizontal="center" vertical="center" wrapText="1"/>
    </xf>
    <xf numFmtId="49" fontId="17" fillId="0" borderId="8" xfId="15" applyNumberFormat="1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 shrinkToFit="1"/>
    </xf>
    <xf numFmtId="0" fontId="17" fillId="0" borderId="0" xfId="15" applyFont="1" applyFill="1" applyAlignment="1">
      <alignment horizontal="center" vertical="center" wrapText="1"/>
    </xf>
    <xf numFmtId="0" fontId="17" fillId="0" borderId="0" xfId="15" applyFont="1" applyAlignment="1">
      <alignment horizontal="center" vertical="center"/>
    </xf>
    <xf numFmtId="165" fontId="8" fillId="0" borderId="14" xfId="15" applyNumberFormat="1" applyFont="1" applyFill="1" applyBorder="1" applyAlignment="1">
      <alignment horizontal="center" vertical="center"/>
    </xf>
    <xf numFmtId="165" fontId="15" fillId="0" borderId="14" xfId="15" applyNumberFormat="1" applyFont="1" applyFill="1" applyBorder="1" applyAlignment="1">
      <alignment horizontal="center" vertical="center"/>
    </xf>
    <xf numFmtId="165" fontId="15" fillId="0" borderId="13" xfId="15" applyNumberFormat="1" applyFont="1" applyFill="1" applyBorder="1" applyAlignment="1">
      <alignment horizontal="center" vertical="center"/>
    </xf>
    <xf numFmtId="4" fontId="15" fillId="0" borderId="0" xfId="15" applyNumberFormat="1" applyFont="1" applyFill="1" applyBorder="1"/>
    <xf numFmtId="4" fontId="11" fillId="0" borderId="0" xfId="15" applyNumberFormat="1" applyFont="1" applyFill="1" applyBorder="1"/>
    <xf numFmtId="0" fontId="17" fillId="0" borderId="0" xfId="15" applyFont="1" applyFill="1" applyAlignment="1">
      <alignment horizontal="center" vertical="center"/>
    </xf>
    <xf numFmtId="0" fontId="17" fillId="0" borderId="0" xfId="15" applyFont="1" applyFill="1"/>
    <xf numFmtId="0" fontId="10" fillId="0" borderId="0" xfId="15" applyFont="1" applyFill="1"/>
    <xf numFmtId="0" fontId="17" fillId="0" borderId="0" xfId="15" applyFont="1" applyBorder="1" applyAlignment="1">
      <alignment horizontal="center" vertical="center"/>
    </xf>
    <xf numFmtId="4" fontId="19" fillId="0" borderId="0" xfId="15" applyNumberFormat="1" applyFont="1" applyFill="1" applyBorder="1" applyAlignment="1">
      <alignment horizontal="center" vertical="center"/>
    </xf>
    <xf numFmtId="4" fontId="19" fillId="0" borderId="0" xfId="15" applyNumberFormat="1" applyFont="1" applyFill="1" applyBorder="1" applyAlignment="1">
      <alignment horizontal="right"/>
    </xf>
    <xf numFmtId="4" fontId="13" fillId="0" borderId="0" xfId="15" applyNumberFormat="1" applyFont="1" applyFill="1" applyBorder="1" applyAlignment="1">
      <alignment horizontal="right"/>
    </xf>
    <xf numFmtId="0" fontId="10" fillId="0" borderId="0" xfId="15" applyFont="1" applyBorder="1" applyAlignment="1">
      <alignment horizontal="center" vertical="center"/>
    </xf>
    <xf numFmtId="0" fontId="9" fillId="0" borderId="0" xfId="15" applyFont="1" applyFill="1" applyAlignment="1">
      <alignment horizontal="center" vertical="center"/>
    </xf>
    <xf numFmtId="0" fontId="19" fillId="0" borderId="0" xfId="15" applyFont="1" applyAlignment="1">
      <alignment horizontal="center"/>
    </xf>
    <xf numFmtId="0" fontId="13" fillId="0" borderId="0" xfId="15" applyFont="1" applyAlignment="1">
      <alignment horizontal="center"/>
    </xf>
    <xf numFmtId="4" fontId="17" fillId="0" borderId="0" xfId="15" applyNumberFormat="1" applyFont="1" applyAlignment="1">
      <alignment horizontal="center" vertical="center"/>
    </xf>
    <xf numFmtId="0" fontId="17" fillId="0" borderId="0" xfId="15" applyFont="1"/>
    <xf numFmtId="0" fontId="20" fillId="0" borderId="0" xfId="15" applyFont="1" applyFill="1" applyAlignment="1">
      <alignment horizontal="center"/>
    </xf>
    <xf numFmtId="0" fontId="17" fillId="0" borderId="0" xfId="15" applyFont="1" applyAlignment="1">
      <alignment vertical="center" wrapText="1"/>
    </xf>
    <xf numFmtId="0" fontId="17" fillId="0" borderId="0" xfId="15" applyFont="1" applyAlignment="1">
      <alignment horizontal="left" vertical="center" wrapText="1"/>
    </xf>
    <xf numFmtId="0" fontId="10" fillId="0" borderId="0" xfId="15" applyFont="1" applyAlignment="1">
      <alignment vertical="center" wrapText="1"/>
    </xf>
    <xf numFmtId="0" fontId="10" fillId="0" borderId="0" xfId="15" applyFont="1" applyAlignment="1">
      <alignment vertical="center"/>
    </xf>
    <xf numFmtId="0" fontId="12" fillId="0" borderId="0" xfId="15" applyFont="1" applyAlignment="1">
      <alignment horizontal="center" vertical="center"/>
    </xf>
    <xf numFmtId="0" fontId="12" fillId="0" borderId="0" xfId="15" applyFont="1" applyFill="1" applyAlignment="1">
      <alignment wrapText="1"/>
    </xf>
    <xf numFmtId="0" fontId="15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2" fillId="5" borderId="0" xfId="5" applyFont="1" applyFill="1"/>
    <xf numFmtId="0" fontId="25" fillId="5" borderId="0" xfId="5" applyFont="1" applyFill="1"/>
    <xf numFmtId="0" fontId="29" fillId="5" borderId="0" xfId="5" applyFont="1" applyFill="1" applyBorder="1"/>
    <xf numFmtId="0" fontId="29" fillId="5" borderId="0" xfId="5" applyFont="1" applyFill="1" applyBorder="1" applyAlignment="1">
      <alignment horizontal="center" wrapText="1"/>
    </xf>
    <xf numFmtId="0" fontId="34" fillId="4" borderId="26" xfId="5" applyFont="1" applyFill="1" applyBorder="1" applyAlignment="1">
      <alignment horizontal="center" vertical="center" wrapText="1"/>
    </xf>
    <xf numFmtId="0" fontId="34" fillId="4" borderId="27" xfId="5" applyFont="1" applyFill="1" applyBorder="1" applyAlignment="1">
      <alignment horizontal="center" vertical="center" wrapText="1"/>
    </xf>
    <xf numFmtId="43" fontId="29" fillId="5" borderId="0" xfId="5" applyNumberFormat="1" applyFont="1" applyFill="1"/>
    <xf numFmtId="0" fontId="29" fillId="5" borderId="0" xfId="5" applyFont="1" applyFill="1"/>
    <xf numFmtId="43" fontId="26" fillId="0" borderId="0" xfId="6" applyFont="1" applyFill="1" applyBorder="1" applyAlignment="1" applyProtection="1">
      <alignment vertical="center"/>
      <protection hidden="1"/>
    </xf>
    <xf numFmtId="0" fontId="29" fillId="5" borderId="0" xfId="5" applyFont="1" applyFill="1" applyAlignment="1"/>
    <xf numFmtId="0" fontId="22" fillId="5" borderId="0" xfId="5" applyFont="1" applyFill="1" applyProtection="1">
      <protection hidden="1"/>
    </xf>
    <xf numFmtId="0" fontId="37" fillId="5" borderId="0" xfId="5" applyFont="1" applyFill="1" applyAlignment="1">
      <alignment horizontal="right"/>
    </xf>
    <xf numFmtId="165" fontId="26" fillId="5" borderId="1" xfId="6" applyNumberFormat="1" applyFont="1" applyFill="1" applyBorder="1" applyAlignment="1" applyProtection="1">
      <alignment horizontal="center" vertical="center"/>
      <protection hidden="1"/>
    </xf>
    <xf numFmtId="0" fontId="3" fillId="5" borderId="0" xfId="5" applyFill="1"/>
    <xf numFmtId="0" fontId="31" fillId="0" borderId="0" xfId="5" applyFont="1" applyFill="1"/>
    <xf numFmtId="0" fontId="31" fillId="0" borderId="28" xfId="5" applyFont="1" applyFill="1" applyBorder="1" applyAlignment="1">
      <alignment vertical="center"/>
    </xf>
    <xf numFmtId="165" fontId="38" fillId="0" borderId="29" xfId="6" applyNumberFormat="1" applyFont="1" applyFill="1" applyBorder="1" applyAlignment="1" applyProtection="1">
      <alignment horizontal="left" vertical="center"/>
      <protection hidden="1"/>
    </xf>
    <xf numFmtId="165" fontId="38" fillId="0" borderId="29" xfId="6" applyNumberFormat="1" applyFont="1" applyFill="1" applyBorder="1" applyAlignment="1" applyProtection="1">
      <alignment horizontal="right" vertical="center"/>
      <protection hidden="1"/>
    </xf>
    <xf numFmtId="165" fontId="38" fillId="0" borderId="30" xfId="6" applyNumberFormat="1" applyFont="1" applyFill="1" applyBorder="1" applyAlignment="1" applyProtection="1">
      <alignment horizontal="right" vertical="center"/>
      <protection hidden="1"/>
    </xf>
    <xf numFmtId="0" fontId="31" fillId="0" borderId="31" xfId="5" applyFont="1" applyFill="1" applyBorder="1" applyAlignment="1">
      <alignment vertical="center"/>
    </xf>
    <xf numFmtId="165" fontId="38" fillId="0" borderId="1" xfId="6" applyNumberFormat="1" applyFont="1" applyFill="1" applyBorder="1" applyAlignment="1" applyProtection="1">
      <alignment horizontal="left" vertical="center"/>
      <protection hidden="1"/>
    </xf>
    <xf numFmtId="165" fontId="38" fillId="0" borderId="1" xfId="6" applyNumberFormat="1" applyFont="1" applyFill="1" applyBorder="1" applyAlignment="1" applyProtection="1">
      <alignment horizontal="right" vertical="center"/>
      <protection hidden="1"/>
    </xf>
    <xf numFmtId="165" fontId="38" fillId="0" borderId="32" xfId="6" applyNumberFormat="1" applyFont="1" applyFill="1" applyBorder="1" applyAlignment="1" applyProtection="1">
      <alignment horizontal="right" vertical="center"/>
      <protection hidden="1"/>
    </xf>
    <xf numFmtId="165" fontId="3" fillId="5" borderId="0" xfId="5" applyNumberFormat="1" applyFill="1"/>
    <xf numFmtId="0" fontId="31" fillId="0" borderId="3" xfId="5" applyFont="1" applyFill="1" applyBorder="1" applyAlignment="1">
      <alignment vertical="center"/>
    </xf>
    <xf numFmtId="165" fontId="38" fillId="0" borderId="3" xfId="6" applyNumberFormat="1" applyFont="1" applyFill="1" applyBorder="1" applyAlignment="1" applyProtection="1">
      <alignment horizontal="left" vertical="center"/>
      <protection hidden="1"/>
    </xf>
    <xf numFmtId="165" fontId="38" fillId="0" borderId="3" xfId="6" applyNumberFormat="1" applyFont="1" applyFill="1" applyBorder="1" applyAlignment="1" applyProtection="1">
      <alignment horizontal="right" vertical="center"/>
      <protection hidden="1"/>
    </xf>
    <xf numFmtId="43" fontId="3" fillId="5" borderId="0" xfId="5" applyNumberFormat="1" applyFill="1"/>
    <xf numFmtId="0" fontId="0" fillId="5" borderId="0" xfId="0" applyFill="1"/>
    <xf numFmtId="0" fontId="27" fillId="4" borderId="28" xfId="5" applyFont="1" applyFill="1" applyBorder="1" applyAlignment="1">
      <alignment vertical="center"/>
    </xf>
    <xf numFmtId="165" fontId="27" fillId="2" borderId="29" xfId="6" applyNumberFormat="1" applyFont="1" applyFill="1" applyBorder="1" applyAlignment="1" applyProtection="1">
      <alignment horizontal="left" vertical="center"/>
      <protection hidden="1"/>
    </xf>
    <xf numFmtId="165" fontId="27" fillId="2" borderId="30" xfId="6" applyNumberFormat="1" applyFont="1" applyFill="1" applyBorder="1" applyAlignment="1" applyProtection="1">
      <alignment horizontal="left" vertical="center"/>
      <protection hidden="1"/>
    </xf>
    <xf numFmtId="0" fontId="27" fillId="4" borderId="31" xfId="5" applyFont="1" applyFill="1" applyBorder="1" applyAlignment="1">
      <alignment vertical="center"/>
    </xf>
    <xf numFmtId="165" fontId="27" fillId="2" borderId="1" xfId="6" applyNumberFormat="1" applyFont="1" applyFill="1" applyBorder="1" applyAlignment="1" applyProtection="1">
      <alignment horizontal="left" vertical="center"/>
      <protection hidden="1"/>
    </xf>
    <xf numFmtId="165" fontId="27" fillId="2" borderId="32" xfId="6" applyNumberFormat="1" applyFont="1" applyFill="1" applyBorder="1" applyAlignment="1" applyProtection="1">
      <alignment horizontal="left" vertical="center"/>
      <protection hidden="1"/>
    </xf>
    <xf numFmtId="0" fontId="27" fillId="4" borderId="33" xfId="5" applyFont="1" applyFill="1" applyBorder="1" applyAlignment="1">
      <alignment vertical="center"/>
    </xf>
    <xf numFmtId="165" fontId="27" fillId="2" borderId="26" xfId="6" applyNumberFormat="1" applyFont="1" applyFill="1" applyBorder="1" applyAlignment="1" applyProtection="1">
      <alignment horizontal="left" vertical="center"/>
      <protection hidden="1"/>
    </xf>
    <xf numFmtId="165" fontId="27" fillId="2" borderId="27" xfId="6" applyNumberFormat="1" applyFont="1" applyFill="1" applyBorder="1" applyAlignment="1" applyProtection="1">
      <alignment horizontal="left" vertical="center"/>
      <protection hidden="1"/>
    </xf>
    <xf numFmtId="0" fontId="27" fillId="0" borderId="0" xfId="5" applyFont="1" applyFill="1" applyBorder="1" applyAlignment="1">
      <alignment vertical="center"/>
    </xf>
    <xf numFmtId="43" fontId="27" fillId="0" borderId="0" xfId="6" applyFont="1" applyFill="1" applyBorder="1" applyAlignment="1" applyProtection="1">
      <alignment vertical="center"/>
      <protection hidden="1"/>
    </xf>
    <xf numFmtId="43" fontId="27" fillId="4" borderId="40" xfId="6" applyFont="1" applyFill="1" applyBorder="1" applyAlignment="1">
      <alignment horizontal="left" vertical="center"/>
    </xf>
    <xf numFmtId="43" fontId="30" fillId="6" borderId="14" xfId="6" applyFont="1" applyFill="1" applyBorder="1" applyAlignment="1">
      <alignment horizontal="center" vertical="center"/>
    </xf>
    <xf numFmtId="43" fontId="25" fillId="5" borderId="0" xfId="21" applyFont="1" applyFill="1"/>
    <xf numFmtId="44" fontId="22" fillId="5" borderId="0" xfId="5" applyNumberFormat="1" applyFont="1" applyFill="1" applyProtection="1">
      <protection hidden="1"/>
    </xf>
    <xf numFmtId="43" fontId="28" fillId="5" borderId="1" xfId="6" applyFont="1" applyFill="1" applyBorder="1" applyAlignment="1">
      <alignment horizontal="right" vertical="center" wrapText="1"/>
    </xf>
    <xf numFmtId="43" fontId="28" fillId="5" borderId="0" xfId="6" applyFont="1" applyFill="1" applyBorder="1" applyAlignment="1" applyProtection="1">
      <alignment horizontal="right" vertical="center"/>
      <protection hidden="1"/>
    </xf>
    <xf numFmtId="43" fontId="28" fillId="5" borderId="0" xfId="5" applyNumberFormat="1" applyFont="1" applyFill="1" applyBorder="1" applyAlignment="1" applyProtection="1">
      <alignment wrapText="1"/>
      <protection hidden="1"/>
    </xf>
    <xf numFmtId="0" fontId="22" fillId="5" borderId="0" xfId="5" applyFont="1" applyFill="1" applyBorder="1" applyProtection="1">
      <protection hidden="1"/>
    </xf>
    <xf numFmtId="43" fontId="28" fillId="5" borderId="0" xfId="6" applyFont="1" applyFill="1" applyBorder="1" applyAlignment="1">
      <alignment horizontal="center" vertical="center" wrapText="1"/>
    </xf>
    <xf numFmtId="0" fontId="22" fillId="5" borderId="0" xfId="5" applyFont="1" applyFill="1" applyBorder="1"/>
    <xf numFmtId="0" fontId="29" fillId="5" borderId="0" xfId="5" applyFont="1" applyFill="1" applyBorder="1" applyAlignment="1"/>
    <xf numFmtId="43" fontId="28" fillId="5" borderId="0" xfId="5" applyNumberFormat="1" applyFont="1" applyFill="1" applyBorder="1" applyAlignment="1">
      <alignment wrapText="1"/>
    </xf>
    <xf numFmtId="43" fontId="28" fillId="5" borderId="0" xfId="6" applyFont="1" applyFill="1" applyBorder="1" applyAlignment="1">
      <alignment horizontal="right" vertical="center"/>
    </xf>
    <xf numFmtId="0" fontId="34" fillId="4" borderId="26" xfId="5" applyFont="1" applyFill="1" applyBorder="1" applyAlignment="1" applyProtection="1">
      <alignment horizontal="center" vertical="center" wrapText="1"/>
      <protection hidden="1"/>
    </xf>
    <xf numFmtId="0" fontId="34" fillId="4" borderId="27" xfId="5" applyFont="1" applyFill="1" applyBorder="1" applyAlignment="1" applyProtection="1">
      <alignment horizontal="center" vertical="center" wrapText="1"/>
      <protection hidden="1"/>
    </xf>
    <xf numFmtId="0" fontId="30" fillId="0" borderId="0" xfId="5" applyFont="1" applyFill="1" applyBorder="1" applyAlignment="1" applyProtection="1">
      <alignment vertical="center"/>
      <protection hidden="1"/>
    </xf>
    <xf numFmtId="0" fontId="31" fillId="0" borderId="0" xfId="5" applyFont="1" applyFill="1" applyProtection="1">
      <protection hidden="1"/>
    </xf>
    <xf numFmtId="0" fontId="31" fillId="0" borderId="28" xfId="5" applyFont="1" applyFill="1" applyBorder="1" applyAlignment="1" applyProtection="1">
      <alignment vertical="center"/>
      <protection hidden="1"/>
    </xf>
    <xf numFmtId="0" fontId="31" fillId="0" borderId="31" xfId="5" applyFont="1" applyFill="1" applyBorder="1" applyAlignment="1" applyProtection="1">
      <alignment vertical="center"/>
      <protection hidden="1"/>
    </xf>
    <xf numFmtId="0" fontId="31" fillId="0" borderId="3" xfId="5" applyFont="1" applyFill="1" applyBorder="1" applyAlignment="1" applyProtection="1">
      <alignment vertical="center"/>
      <protection hidden="1"/>
    </xf>
    <xf numFmtId="0" fontId="26" fillId="0" borderId="0" xfId="5" applyFont="1" applyFill="1" applyBorder="1" applyAlignment="1" applyProtection="1">
      <alignment vertical="center"/>
      <protection hidden="1"/>
    </xf>
    <xf numFmtId="43" fontId="30" fillId="6" borderId="14" xfId="6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/>
    </xf>
    <xf numFmtId="0" fontId="17" fillId="0" borderId="3" xfId="15" applyFont="1" applyFill="1" applyBorder="1" applyAlignment="1">
      <alignment horizontal="center" vertical="center" wrapText="1"/>
    </xf>
    <xf numFmtId="0" fontId="15" fillId="0" borderId="3" xfId="15" applyFont="1" applyFill="1" applyBorder="1" applyAlignment="1">
      <alignment horizontal="center" vertical="center" wrapText="1"/>
    </xf>
    <xf numFmtId="0" fontId="15" fillId="2" borderId="3" xfId="15" applyFont="1" applyFill="1" applyBorder="1" applyAlignment="1">
      <alignment horizontal="center" vertical="center" wrapText="1"/>
    </xf>
    <xf numFmtId="0" fontId="15" fillId="0" borderId="0" xfId="15" applyFont="1" applyFill="1" applyBorder="1" applyAlignment="1">
      <alignment horizontal="center" vertical="center" wrapText="1"/>
    </xf>
    <xf numFmtId="164" fontId="31" fillId="6" borderId="17" xfId="5" applyNumberFormat="1" applyFont="1" applyFill="1" applyBorder="1" applyAlignment="1" applyProtection="1">
      <alignment wrapText="1"/>
      <protection hidden="1"/>
    </xf>
    <xf numFmtId="164" fontId="31" fillId="3" borderId="17" xfId="5" applyNumberFormat="1" applyFont="1" applyFill="1" applyBorder="1" applyAlignment="1" applyProtection="1">
      <alignment wrapText="1"/>
      <protection hidden="1"/>
    </xf>
    <xf numFmtId="164" fontId="27" fillId="4" borderId="29" xfId="5" applyNumberFormat="1" applyFont="1" applyFill="1" applyBorder="1" applyAlignment="1" applyProtection="1">
      <alignment wrapText="1"/>
      <protection hidden="1"/>
    </xf>
    <xf numFmtId="164" fontId="27" fillId="4" borderId="30" xfId="5" applyNumberFormat="1" applyFont="1" applyFill="1" applyBorder="1" applyAlignment="1" applyProtection="1">
      <alignment wrapText="1"/>
      <protection hidden="1"/>
    </xf>
    <xf numFmtId="0" fontId="15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 wrapText="1" shrinkToFit="1"/>
    </xf>
    <xf numFmtId="0" fontId="12" fillId="0" borderId="1" xfId="15" applyFont="1" applyFill="1" applyBorder="1" applyAlignment="1">
      <alignment horizontal="center" vertical="center"/>
    </xf>
    <xf numFmtId="0" fontId="12" fillId="0" borderId="0" xfId="15" applyFont="1" applyFill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39" fillId="0" borderId="0" xfId="15" applyFont="1" applyBorder="1" applyAlignment="1">
      <alignment horizontal="center" vertical="center"/>
    </xf>
    <xf numFmtId="0" fontId="39" fillId="0" borderId="0" xfId="15" applyFont="1" applyFill="1" applyAlignment="1">
      <alignment horizontal="center" vertical="center"/>
    </xf>
    <xf numFmtId="49" fontId="17" fillId="7" borderId="1" xfId="0" applyNumberFormat="1" applyFont="1" applyFill="1" applyBorder="1" applyAlignment="1">
      <alignment horizontal="center" vertical="center"/>
    </xf>
    <xf numFmtId="168" fontId="17" fillId="0" borderId="1" xfId="1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0" fontId="4" fillId="0" borderId="0" xfId="15"/>
    <xf numFmtId="0" fontId="10" fillId="0" borderId="0" xfId="15" applyFont="1" applyAlignment="1">
      <alignment horizontal="center" vertical="center"/>
    </xf>
    <xf numFmtId="0" fontId="10" fillId="0" borderId="0" xfId="15" applyFont="1"/>
    <xf numFmtId="0" fontId="10" fillId="0" borderId="0" xfId="15" applyFont="1" applyFill="1"/>
    <xf numFmtId="4" fontId="13" fillId="0" borderId="0" xfId="15" applyNumberFormat="1" applyFont="1" applyFill="1" applyBorder="1" applyAlignment="1">
      <alignment horizontal="right"/>
    </xf>
    <xf numFmtId="0" fontId="10" fillId="0" borderId="0" xfId="15" applyFont="1" applyBorder="1" applyAlignment="1">
      <alignment horizontal="center" vertical="center"/>
    </xf>
    <xf numFmtId="0" fontId="10" fillId="0" borderId="0" xfId="15" applyFont="1" applyAlignment="1">
      <alignment vertical="center"/>
    </xf>
    <xf numFmtId="0" fontId="13" fillId="0" borderId="0" xfId="15" applyFont="1" applyAlignment="1">
      <alignment horizontal="center"/>
    </xf>
    <xf numFmtId="0" fontId="9" fillId="0" borderId="0" xfId="15" applyFont="1" applyFill="1" applyAlignment="1">
      <alignment horizontal="center" vertical="center"/>
    </xf>
    <xf numFmtId="4" fontId="11" fillId="0" borderId="0" xfId="15" applyNumberFormat="1" applyFont="1" applyFill="1" applyBorder="1"/>
    <xf numFmtId="4" fontId="7" fillId="0" borderId="1" xfId="22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 wrapText="1"/>
    </xf>
    <xf numFmtId="0" fontId="15" fillId="0" borderId="0" xfId="15" applyFont="1" applyAlignment="1">
      <alignment horizontal="center"/>
    </xf>
    <xf numFmtId="0" fontId="10" fillId="0" borderId="0" xfId="15" applyFont="1" applyFill="1" applyAlignment="1">
      <alignment horizontal="center" vertical="center" wrapText="1"/>
    </xf>
    <xf numFmtId="0" fontId="17" fillId="0" borderId="0" xfId="15" applyFont="1" applyAlignment="1">
      <alignment horizontal="center" vertical="center"/>
    </xf>
    <xf numFmtId="0" fontId="17" fillId="0" borderId="1" xfId="15" applyFont="1" applyFill="1" applyBorder="1" applyAlignment="1">
      <alignment horizontal="center" vertical="center"/>
    </xf>
    <xf numFmtId="0" fontId="17" fillId="0" borderId="3" xfId="15" applyFont="1" applyFill="1" applyBorder="1" applyAlignment="1">
      <alignment horizontal="center" vertical="center" wrapText="1"/>
    </xf>
    <xf numFmtId="0" fontId="15" fillId="2" borderId="3" xfId="15" applyFont="1" applyFill="1" applyBorder="1" applyAlignment="1">
      <alignment horizontal="center" vertical="center" wrapText="1"/>
    </xf>
    <xf numFmtId="0" fontId="15" fillId="0" borderId="3" xfId="15" applyFont="1" applyFill="1" applyBorder="1" applyAlignment="1">
      <alignment horizontal="center" vertical="center" wrapText="1"/>
    </xf>
    <xf numFmtId="49" fontId="17" fillId="0" borderId="1" xfId="22" applyNumberFormat="1" applyFont="1" applyFill="1" applyBorder="1" applyAlignment="1">
      <alignment horizontal="center" vertical="center" wrapText="1"/>
    </xf>
    <xf numFmtId="49" fontId="17" fillId="0" borderId="1" xfId="15" applyNumberFormat="1" applyFont="1" applyFill="1" applyBorder="1" applyAlignment="1">
      <alignment horizontal="center" vertical="center"/>
    </xf>
    <xf numFmtId="0" fontId="17" fillId="0" borderId="1" xfId="15" applyFont="1" applyFill="1" applyBorder="1" applyAlignment="1">
      <alignment horizontal="center" vertical="center" wrapText="1" shrinkToFit="1"/>
    </xf>
    <xf numFmtId="49" fontId="17" fillId="0" borderId="1" xfId="15" applyNumberFormat="1" applyFont="1" applyFill="1" applyBorder="1" applyAlignment="1">
      <alignment horizontal="center" vertical="center" wrapText="1"/>
    </xf>
    <xf numFmtId="49" fontId="17" fillId="0" borderId="8" xfId="15" applyNumberFormat="1" applyFont="1" applyFill="1" applyBorder="1" applyAlignment="1">
      <alignment horizontal="center" vertical="center" wrapText="1"/>
    </xf>
    <xf numFmtId="4" fontId="17" fillId="0" borderId="1" xfId="22" applyNumberFormat="1" applyFont="1" applyFill="1" applyBorder="1" applyAlignment="1">
      <alignment horizontal="center" vertical="center" wrapText="1"/>
    </xf>
    <xf numFmtId="0" fontId="17" fillId="0" borderId="0" xfId="15" applyFont="1" applyFill="1" applyAlignment="1">
      <alignment horizontal="center" vertical="center" wrapText="1"/>
    </xf>
    <xf numFmtId="4" fontId="15" fillId="0" borderId="0" xfId="15" applyNumberFormat="1" applyFont="1" applyFill="1" applyBorder="1"/>
    <xf numFmtId="0" fontId="17" fillId="0" borderId="0" xfId="15" applyFont="1" applyFill="1" applyAlignment="1">
      <alignment horizontal="center" vertical="center"/>
    </xf>
    <xf numFmtId="0" fontId="17" fillId="0" borderId="0" xfId="15" applyFont="1" applyFill="1"/>
    <xf numFmtId="0" fontId="17" fillId="0" borderId="0" xfId="15" applyFont="1" applyBorder="1" applyAlignment="1">
      <alignment horizontal="center" vertical="center"/>
    </xf>
    <xf numFmtId="4" fontId="19" fillId="0" borderId="0" xfId="15" applyNumberFormat="1" applyFont="1" applyFill="1" applyBorder="1" applyAlignment="1">
      <alignment horizontal="center" vertical="center"/>
    </xf>
    <xf numFmtId="4" fontId="19" fillId="0" borderId="0" xfId="15" applyNumberFormat="1" applyFont="1" applyFill="1" applyBorder="1" applyAlignment="1">
      <alignment horizontal="right"/>
    </xf>
    <xf numFmtId="0" fontId="19" fillId="0" borderId="0" xfId="15" applyFont="1" applyAlignment="1">
      <alignment horizontal="center"/>
    </xf>
    <xf numFmtId="4" fontId="17" fillId="0" borderId="0" xfId="15" applyNumberFormat="1" applyFont="1" applyAlignment="1">
      <alignment horizontal="center" vertical="center"/>
    </xf>
    <xf numFmtId="0" fontId="17" fillId="0" borderId="0" xfId="15" applyFont="1"/>
    <xf numFmtId="0" fontId="17" fillId="0" borderId="0" xfId="15" applyFont="1" applyAlignment="1">
      <alignment vertical="center" wrapText="1"/>
    </xf>
    <xf numFmtId="0" fontId="17" fillId="0" borderId="0" xfId="15" applyFont="1" applyAlignment="1">
      <alignment horizontal="left" vertical="center" wrapText="1"/>
    </xf>
    <xf numFmtId="165" fontId="17" fillId="0" borderId="1" xfId="22" applyNumberFormat="1" applyFont="1" applyFill="1" applyBorder="1" applyAlignment="1">
      <alignment horizontal="center" vertical="center"/>
    </xf>
    <xf numFmtId="165" fontId="15" fillId="0" borderId="14" xfId="15" applyNumberFormat="1" applyFont="1" applyFill="1" applyBorder="1" applyAlignment="1">
      <alignment horizontal="center" vertical="center"/>
    </xf>
    <xf numFmtId="165" fontId="15" fillId="0" borderId="13" xfId="15" applyNumberFormat="1" applyFont="1" applyFill="1" applyBorder="1" applyAlignment="1">
      <alignment horizontal="center" vertical="center"/>
    </xf>
    <xf numFmtId="165" fontId="7" fillId="0" borderId="1" xfId="22" applyNumberFormat="1" applyFont="1" applyFill="1" applyBorder="1" applyAlignment="1">
      <alignment horizontal="center" vertical="center"/>
    </xf>
    <xf numFmtId="49" fontId="17" fillId="2" borderId="1" xfId="15" applyNumberFormat="1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 wrapText="1"/>
    </xf>
    <xf numFmtId="165" fontId="17" fillId="0" borderId="1" xfId="3" applyNumberFormat="1" applyFont="1" applyFill="1" applyBorder="1" applyAlignment="1">
      <alignment horizontal="center" vertical="center" wrapText="1"/>
    </xf>
    <xf numFmtId="0" fontId="23" fillId="4" borderId="14" xfId="5" applyFont="1" applyFill="1" applyBorder="1" applyAlignment="1">
      <alignment horizontal="center" vertical="center"/>
    </xf>
    <xf numFmtId="0" fontId="23" fillId="4" borderId="38" xfId="5" applyFont="1" applyFill="1" applyBorder="1" applyAlignment="1">
      <alignment horizontal="center" vertical="center"/>
    </xf>
    <xf numFmtId="0" fontId="23" fillId="4" borderId="39" xfId="5" applyFont="1" applyFill="1" applyBorder="1" applyAlignment="1">
      <alignment horizontal="center" vertical="center"/>
    </xf>
    <xf numFmtId="0" fontId="26" fillId="4" borderId="14" xfId="5" applyFont="1" applyFill="1" applyBorder="1" applyAlignment="1">
      <alignment horizontal="center" vertical="center"/>
    </xf>
    <xf numFmtId="0" fontId="26" fillId="4" borderId="38" xfId="5" applyFont="1" applyFill="1" applyBorder="1" applyAlignment="1">
      <alignment horizontal="center" vertical="center"/>
    </xf>
    <xf numFmtId="0" fontId="26" fillId="4" borderId="39" xfId="5" applyFont="1" applyFill="1" applyBorder="1" applyAlignment="1">
      <alignment horizontal="center" vertical="center"/>
    </xf>
    <xf numFmtId="0" fontId="34" fillId="4" borderId="23" xfId="5" applyFont="1" applyFill="1" applyBorder="1" applyAlignment="1">
      <alignment horizontal="center" vertical="center" wrapText="1"/>
    </xf>
    <xf numFmtId="0" fontId="34" fillId="4" borderId="20" xfId="5" applyFont="1" applyFill="1" applyBorder="1" applyAlignment="1">
      <alignment horizontal="center" vertical="center" wrapText="1"/>
    </xf>
    <xf numFmtId="0" fontId="34" fillId="4" borderId="11" xfId="5" applyFont="1" applyFill="1" applyBorder="1" applyAlignment="1">
      <alignment horizontal="center" vertical="center" wrapText="1"/>
    </xf>
    <xf numFmtId="0" fontId="34" fillId="4" borderId="25" xfId="5" applyFont="1" applyFill="1" applyBorder="1" applyAlignment="1">
      <alignment horizontal="center" vertical="center" wrapText="1"/>
    </xf>
    <xf numFmtId="43" fontId="28" fillId="5" borderId="0" xfId="6" applyFont="1" applyFill="1" applyBorder="1" applyAlignment="1">
      <alignment horizontal="center" vertical="center" wrapText="1"/>
    </xf>
    <xf numFmtId="0" fontId="33" fillId="4" borderId="18" xfId="5" applyFont="1" applyFill="1" applyBorder="1" applyAlignment="1">
      <alignment horizontal="center" vertical="center"/>
    </xf>
    <xf numFmtId="0" fontId="33" fillId="4" borderId="24" xfId="5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4" borderId="29" xfId="5" applyFont="1" applyFill="1" applyBorder="1" applyAlignment="1">
      <alignment horizontal="center" vertical="center" wrapText="1"/>
    </xf>
    <xf numFmtId="0" fontId="34" fillId="4" borderId="1" xfId="5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4" fillId="4" borderId="22" xfId="5" applyFont="1" applyFill="1" applyBorder="1" applyAlignment="1">
      <alignment horizontal="center" vertical="center" wrapText="1"/>
    </xf>
    <xf numFmtId="0" fontId="34" fillId="4" borderId="12" xfId="5" applyFont="1" applyFill="1" applyBorder="1" applyAlignment="1">
      <alignment horizontal="center" vertical="center" wrapText="1"/>
    </xf>
    <xf numFmtId="0" fontId="33" fillId="4" borderId="34" xfId="5" applyFont="1" applyFill="1" applyBorder="1" applyAlignment="1">
      <alignment horizontal="center" vertical="center"/>
    </xf>
    <xf numFmtId="0" fontId="33" fillId="4" borderId="36" xfId="5" applyFont="1" applyFill="1" applyBorder="1" applyAlignment="1">
      <alignment horizontal="center" vertical="center"/>
    </xf>
    <xf numFmtId="0" fontId="34" fillId="4" borderId="35" xfId="5" applyFont="1" applyFill="1" applyBorder="1" applyAlignment="1">
      <alignment horizontal="center" vertical="center" wrapText="1"/>
    </xf>
    <xf numFmtId="0" fontId="34" fillId="4" borderId="37" xfId="5" applyFont="1" applyFill="1" applyBorder="1" applyAlignment="1">
      <alignment horizontal="center" vertical="center" wrapText="1"/>
    </xf>
    <xf numFmtId="0" fontId="34" fillId="4" borderId="19" xfId="5" applyFont="1" applyFill="1" applyBorder="1" applyAlignment="1">
      <alignment horizontal="center" vertical="center" wrapText="1"/>
    </xf>
    <xf numFmtId="0" fontId="33" fillId="4" borderId="34" xfId="5" applyFont="1" applyFill="1" applyBorder="1" applyAlignment="1" applyProtection="1">
      <alignment horizontal="center" vertical="center"/>
      <protection hidden="1"/>
    </xf>
    <xf numFmtId="0" fontId="33" fillId="4" borderId="36" xfId="5" applyFont="1" applyFill="1" applyBorder="1" applyAlignment="1" applyProtection="1">
      <alignment horizontal="center" vertical="center"/>
      <protection hidden="1"/>
    </xf>
    <xf numFmtId="0" fontId="34" fillId="4" borderId="35" xfId="5" applyFont="1" applyFill="1" applyBorder="1" applyAlignment="1" applyProtection="1">
      <alignment horizontal="center" vertical="center" wrapText="1"/>
      <protection hidden="1"/>
    </xf>
    <xf numFmtId="0" fontId="34" fillId="4" borderId="37" xfId="5" applyFont="1" applyFill="1" applyBorder="1" applyAlignment="1" applyProtection="1">
      <alignment horizontal="center" vertical="center" wrapText="1"/>
      <protection hidden="1"/>
    </xf>
    <xf numFmtId="0" fontId="34" fillId="4" borderId="23" xfId="5" applyFont="1" applyFill="1" applyBorder="1" applyAlignment="1" applyProtection="1">
      <alignment horizontal="center" vertical="center" wrapText="1"/>
      <protection hidden="1"/>
    </xf>
    <xf numFmtId="0" fontId="34" fillId="4" borderId="19" xfId="5" applyFont="1" applyFill="1" applyBorder="1" applyAlignment="1" applyProtection="1">
      <alignment horizontal="center" vertical="center" wrapText="1"/>
      <protection hidden="1"/>
    </xf>
    <xf numFmtId="0" fontId="34" fillId="4" borderId="22" xfId="5" applyFont="1" applyFill="1" applyBorder="1" applyAlignment="1" applyProtection="1">
      <alignment horizontal="center" vertical="center" wrapText="1"/>
      <protection hidden="1"/>
    </xf>
    <xf numFmtId="0" fontId="34" fillId="4" borderId="20" xfId="5" applyFont="1" applyFill="1" applyBorder="1" applyAlignment="1" applyProtection="1">
      <alignment horizontal="center" vertical="center" wrapText="1"/>
      <protection hidden="1"/>
    </xf>
    <xf numFmtId="4" fontId="7" fillId="0" borderId="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0" borderId="0" xfId="15" applyFont="1" applyAlignment="1">
      <alignment horizontal="center"/>
    </xf>
    <xf numFmtId="0" fontId="15" fillId="0" borderId="2" xfId="15" applyFont="1" applyBorder="1" applyAlignment="1">
      <alignment horizontal="center" vertical="center" wrapText="1"/>
    </xf>
    <xf numFmtId="0" fontId="15" fillId="0" borderId="4" xfId="15" applyFont="1" applyBorder="1" applyAlignment="1">
      <alignment horizontal="center" vertical="center" wrapText="1"/>
    </xf>
    <xf numFmtId="0" fontId="15" fillId="0" borderId="3" xfId="15" applyFont="1" applyBorder="1" applyAlignment="1">
      <alignment horizontal="center" vertical="center" wrapText="1"/>
    </xf>
    <xf numFmtId="0" fontId="17" fillId="0" borderId="2" xfId="15" applyFont="1" applyFill="1" applyBorder="1" applyAlignment="1">
      <alignment horizontal="center" vertical="center" wrapText="1"/>
    </xf>
    <xf numFmtId="0" fontId="17" fillId="0" borderId="4" xfId="15" applyFont="1" applyFill="1" applyBorder="1" applyAlignment="1">
      <alignment horizontal="center" vertical="center" wrapText="1"/>
    </xf>
    <xf numFmtId="0" fontId="17" fillId="0" borderId="3" xfId="15" applyFont="1" applyFill="1" applyBorder="1" applyAlignment="1">
      <alignment horizontal="center" vertical="center" wrapText="1"/>
    </xf>
    <xf numFmtId="0" fontId="15" fillId="0" borderId="2" xfId="15" applyFont="1" applyFill="1" applyBorder="1" applyAlignment="1">
      <alignment horizontal="center" vertical="center" wrapText="1"/>
    </xf>
    <xf numFmtId="0" fontId="15" fillId="0" borderId="4" xfId="15" applyFont="1" applyFill="1" applyBorder="1" applyAlignment="1">
      <alignment horizontal="center" vertical="center" wrapText="1"/>
    </xf>
    <xf numFmtId="0" fontId="15" fillId="0" borderId="3" xfId="15" applyFont="1" applyFill="1" applyBorder="1" applyAlignment="1">
      <alignment horizontal="center" vertical="center" wrapText="1"/>
    </xf>
    <xf numFmtId="0" fontId="17" fillId="0" borderId="0" xfId="15" applyFont="1" applyFill="1" applyAlignment="1">
      <alignment horizontal="center"/>
    </xf>
    <xf numFmtId="0" fontId="17" fillId="0" borderId="5" xfId="15" applyFont="1" applyFill="1" applyBorder="1" applyAlignment="1">
      <alignment horizontal="center" vertical="center" wrapText="1"/>
    </xf>
    <xf numFmtId="0" fontId="17" fillId="0" borderId="10" xfId="15" applyFont="1" applyFill="1" applyBorder="1" applyAlignment="1">
      <alignment horizontal="center" vertical="center" wrapText="1"/>
    </xf>
    <xf numFmtId="0" fontId="17" fillId="0" borderId="15" xfId="15" applyFont="1" applyFill="1" applyBorder="1" applyAlignment="1">
      <alignment horizontal="center" vertical="center" wrapText="1"/>
    </xf>
    <xf numFmtId="0" fontId="17" fillId="0" borderId="16" xfId="15" applyFont="1" applyFill="1" applyBorder="1" applyAlignment="1">
      <alignment horizontal="center" vertical="center" wrapText="1"/>
    </xf>
    <xf numFmtId="0" fontId="17" fillId="0" borderId="11" xfId="15" applyFont="1" applyFill="1" applyBorder="1" applyAlignment="1">
      <alignment horizontal="center" vertical="center" wrapText="1"/>
    </xf>
    <xf numFmtId="0" fontId="17" fillId="0" borderId="12" xfId="15" applyFont="1" applyFill="1" applyBorder="1" applyAlignment="1">
      <alignment horizontal="center" vertical="center" wrapText="1"/>
    </xf>
    <xf numFmtId="0" fontId="15" fillId="2" borderId="2" xfId="15" applyFont="1" applyFill="1" applyBorder="1" applyAlignment="1">
      <alignment horizontal="center" vertical="center" wrapText="1"/>
    </xf>
    <xf numFmtId="0" fontId="15" fillId="2" borderId="3" xfId="15" applyFont="1" applyFill="1" applyBorder="1" applyAlignment="1">
      <alignment horizontal="center" vertical="center" wrapText="1"/>
    </xf>
    <xf numFmtId="0" fontId="17" fillId="0" borderId="0" xfId="15" applyFont="1" applyAlignment="1">
      <alignment horizontal="left" vertical="center"/>
    </xf>
    <xf numFmtId="0" fontId="17" fillId="0" borderId="0" xfId="15" applyFont="1" applyAlignment="1">
      <alignment horizontal="center"/>
    </xf>
    <xf numFmtId="0" fontId="15" fillId="0" borderId="0" xfId="15" applyFont="1" applyAlignment="1">
      <alignment horizontal="center"/>
    </xf>
    <xf numFmtId="0" fontId="20" fillId="0" borderId="0" xfId="15" applyFont="1" applyAlignment="1">
      <alignment horizontal="center" vertical="center"/>
    </xf>
    <xf numFmtId="0" fontId="15" fillId="2" borderId="5" xfId="15" applyFont="1" applyFill="1" applyBorder="1" applyAlignment="1">
      <alignment horizontal="center" vertical="center" wrapText="1"/>
    </xf>
    <xf numFmtId="0" fontId="15" fillId="2" borderId="6" xfId="15" applyFont="1" applyFill="1" applyBorder="1" applyAlignment="1">
      <alignment horizontal="center" vertical="center" wrapText="1"/>
    </xf>
    <xf numFmtId="0" fontId="15" fillId="2" borderId="10" xfId="15" applyFont="1" applyFill="1" applyBorder="1" applyAlignment="1">
      <alignment horizontal="center" vertical="center" wrapText="1"/>
    </xf>
    <xf numFmtId="0" fontId="15" fillId="2" borderId="15" xfId="15" applyFont="1" applyFill="1" applyBorder="1" applyAlignment="1">
      <alignment horizontal="center" vertical="center" wrapText="1"/>
    </xf>
    <xf numFmtId="0" fontId="15" fillId="2" borderId="0" xfId="15" applyFont="1" applyFill="1" applyBorder="1" applyAlignment="1">
      <alignment horizontal="center" vertical="center" wrapText="1"/>
    </xf>
    <xf numFmtId="0" fontId="15" fillId="2" borderId="16" xfId="15" applyFont="1" applyFill="1" applyBorder="1" applyAlignment="1">
      <alignment horizontal="center" vertical="center" wrapText="1"/>
    </xf>
    <xf numFmtId="0" fontId="15" fillId="2" borderId="1" xfId="15" applyFont="1" applyFill="1" applyBorder="1" applyAlignment="1">
      <alignment horizontal="center" vertical="center" wrapText="1"/>
    </xf>
    <xf numFmtId="0" fontId="15" fillId="0" borderId="5" xfId="15" applyFont="1" applyFill="1" applyBorder="1" applyAlignment="1">
      <alignment horizontal="center" vertical="center" wrapText="1"/>
    </xf>
    <xf numFmtId="0" fontId="15" fillId="0" borderId="6" xfId="15" applyFont="1" applyFill="1" applyBorder="1" applyAlignment="1">
      <alignment horizontal="center" vertical="center" wrapText="1"/>
    </xf>
    <xf numFmtId="0" fontId="15" fillId="0" borderId="10" xfId="15" applyFont="1" applyFill="1" applyBorder="1" applyAlignment="1">
      <alignment horizontal="center" vertical="center" wrapText="1"/>
    </xf>
    <xf numFmtId="0" fontId="15" fillId="0" borderId="15" xfId="15" applyFont="1" applyFill="1" applyBorder="1" applyAlignment="1">
      <alignment horizontal="center" vertical="center" wrapText="1"/>
    </xf>
    <xf numFmtId="0" fontId="15" fillId="0" borderId="0" xfId="15" applyFont="1" applyFill="1" applyBorder="1" applyAlignment="1">
      <alignment horizontal="center" vertical="center" wrapText="1"/>
    </xf>
    <xf numFmtId="0" fontId="15" fillId="0" borderId="16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8" fillId="0" borderId="2" xfId="15" applyFont="1" applyFill="1" applyBorder="1" applyAlignment="1">
      <alignment horizontal="center" vertical="center" wrapText="1"/>
    </xf>
    <xf numFmtId="0" fontId="8" fillId="0" borderId="4" xfId="15" applyFont="1" applyFill="1" applyBorder="1" applyAlignment="1">
      <alignment horizontal="center" vertical="center" wrapText="1"/>
    </xf>
    <xf numFmtId="0" fontId="8" fillId="0" borderId="3" xfId="15" applyFont="1" applyFill="1" applyBorder="1" applyAlignment="1">
      <alignment horizontal="center" vertical="center" wrapText="1"/>
    </xf>
    <xf numFmtId="0" fontId="15" fillId="2" borderId="5" xfId="15" applyFont="1" applyFill="1" applyBorder="1" applyAlignment="1">
      <alignment horizontal="center" vertical="center"/>
    </xf>
    <xf numFmtId="0" fontId="15" fillId="2" borderId="11" xfId="15" applyFont="1" applyFill="1" applyBorder="1" applyAlignment="1">
      <alignment horizontal="center" vertical="center"/>
    </xf>
    <xf numFmtId="0" fontId="15" fillId="2" borderId="2" xfId="15" applyFont="1" applyFill="1" applyBorder="1" applyAlignment="1">
      <alignment horizontal="center" vertical="center"/>
    </xf>
    <xf numFmtId="0" fontId="15" fillId="2" borderId="4" xfId="15" applyFont="1" applyFill="1" applyBorder="1" applyAlignment="1">
      <alignment horizontal="center" vertical="center"/>
    </xf>
    <xf numFmtId="0" fontId="15" fillId="0" borderId="1" xfId="15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39" fillId="0" borderId="0" xfId="15" applyFont="1" applyFill="1" applyAlignment="1">
      <alignment horizontal="center" vertical="center"/>
    </xf>
  </cellXfs>
  <cellStyles count="33">
    <cellStyle name="Euro" xfId="7"/>
    <cellStyle name="Euro 2" xfId="8"/>
    <cellStyle name="Excel Built-in Normal" xfId="9"/>
    <cellStyle name="Migliaia" xfId="21" builtinId="3"/>
    <cellStyle name="Migliaia [0]" xfId="1" builtinId="6"/>
    <cellStyle name="Migliaia [0] 2" xfId="3"/>
    <cellStyle name="Migliaia [0] 2 2" xfId="23"/>
    <cellStyle name="Migliaia [0] 3" xfId="22"/>
    <cellStyle name="Migliaia 2" xfId="10"/>
    <cellStyle name="Migliaia 2 2" xfId="11"/>
    <cellStyle name="Migliaia 2 2 2" xfId="27"/>
    <cellStyle name="Migliaia 2 3" xfId="26"/>
    <cellStyle name="Migliaia 3" xfId="12"/>
    <cellStyle name="Migliaia 3 2" xfId="28"/>
    <cellStyle name="Migliaia 4" xfId="13"/>
    <cellStyle name="Migliaia 4 2" xfId="14"/>
    <cellStyle name="Migliaia 4 2 2" xfId="30"/>
    <cellStyle name="Migliaia 4 3" xfId="29"/>
    <cellStyle name="Migliaia 5" xfId="6"/>
    <cellStyle name="Migliaia 5 2" xfId="25"/>
    <cellStyle name="Normale" xfId="0" builtinId="0"/>
    <cellStyle name="Normale 2" xfId="15"/>
    <cellStyle name="Normale 2 2" xfId="2"/>
    <cellStyle name="Normale 2 2 2" xfId="16"/>
    <cellStyle name="Normale 3" xfId="5"/>
    <cellStyle name="Normale 3 2" xfId="20"/>
    <cellStyle name="Normale 3 2 2" xfId="32"/>
    <cellStyle name="Normale 3 3" xfId="24"/>
    <cellStyle name="Normale 4" xfId="17"/>
    <cellStyle name="Normale 5" xfId="4"/>
    <cellStyle name="Normale 6" xfId="19"/>
    <cellStyle name="Normale 6 2" xfId="31"/>
    <cellStyle name="Valu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TL\PTL%202022-2024\ABRUZZO\PTL%202022-2024%20Abruz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2_Gestione%20Lavori\Piani%20Annuali%20e%20triennali\PA%202022\PTL_2022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-L7I/dcamm/Gestione%20immobili%20e%20servizi%20tecnici/SERV.AMM/PIANI%20ANNUALI%20E%20TRIENNALI/PTL/PTL%202022-2024/LIGURIA/PTL%202022-2024%20LIGUR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IEMONTE_scheda_D_2022-2024_PTL_modif_2021-09-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L%202022-24%20Puglia%20(00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-L7I/dcamm/Gestione%20immobili%20e%20servizi%20tecnici/SERV.AMM/PIANI%20ANNUALI%20E%20TRIENNALI/PAL/PAL%202022/P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_A"/>
      <sheetName val="PTL_LIGURIA"/>
      <sheetName val="Foglio1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TOTLavoriAdE"/>
      <sheetName val="Abruzzo"/>
      <sheetName val="Basilicata"/>
      <sheetName val="Bolzano"/>
      <sheetName val="Calabria"/>
      <sheetName val="Campania"/>
      <sheetName val="Emilia_romagna"/>
      <sheetName val="Friuli_VG"/>
      <sheetName val="Lazio"/>
      <sheetName val="Liguria"/>
      <sheetName val="Lombardia"/>
      <sheetName val="Marche"/>
      <sheetName val="Molise"/>
      <sheetName val="Piemonte"/>
      <sheetName val="Puglia"/>
      <sheetName val="Sardegna"/>
      <sheetName val="Sicilia"/>
      <sheetName val="Toscana"/>
      <sheetName val="Trento"/>
      <sheetName val="Umbria"/>
      <sheetName val="Valdaosta"/>
      <sheetName val="Veneto"/>
      <sheetName val="Dir_Central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zoomScale="73" zoomScaleNormal="73" workbookViewId="0">
      <selection activeCell="A36" sqref="A36:B40"/>
    </sheetView>
  </sheetViews>
  <sheetFormatPr defaultRowHeight="18.75" x14ac:dyDescent="0.3"/>
  <cols>
    <col min="1" max="1" width="35.7109375" style="124" customWidth="1"/>
    <col min="2" max="6" width="30.7109375" style="115" customWidth="1"/>
    <col min="7" max="7" width="20" style="115" bestFit="1" customWidth="1"/>
    <col min="8" max="8" width="20.5703125" style="115" customWidth="1"/>
    <col min="9" max="10" width="17.85546875" style="115" customWidth="1"/>
    <col min="11" max="16384" width="9.140625" style="115"/>
  </cols>
  <sheetData>
    <row r="1" spans="1:10" ht="24" thickBot="1" x14ac:dyDescent="0.25">
      <c r="A1" s="253" t="s">
        <v>147</v>
      </c>
      <c r="B1" s="254"/>
      <c r="C1" s="254"/>
      <c r="D1" s="254"/>
      <c r="E1" s="254"/>
      <c r="F1" s="255"/>
    </row>
    <row r="2" spans="1:10" ht="9.9499999999999993" customHeight="1" thickBot="1" x14ac:dyDescent="0.25">
      <c r="A2" s="49"/>
      <c r="B2" s="50"/>
      <c r="C2" s="50"/>
      <c r="D2" s="50"/>
      <c r="E2" s="50"/>
      <c r="F2" s="50"/>
    </row>
    <row r="3" spans="1:10" s="116" customFormat="1" ht="24" thickBot="1" x14ac:dyDescent="0.4">
      <c r="A3" s="253" t="s">
        <v>318</v>
      </c>
      <c r="B3" s="254"/>
      <c r="C3" s="254"/>
      <c r="D3" s="254"/>
      <c r="E3" s="254"/>
      <c r="F3" s="255"/>
    </row>
    <row r="4" spans="1:10" ht="9.9499999999999993" customHeight="1" thickBot="1" x14ac:dyDescent="0.25">
      <c r="A4" s="51"/>
      <c r="B4" s="52"/>
      <c r="C4" s="52"/>
      <c r="D4" s="52"/>
      <c r="E4" s="52"/>
      <c r="F4" s="52"/>
    </row>
    <row r="5" spans="1:10" s="117" customFormat="1" ht="19.5" thickBot="1" x14ac:dyDescent="0.35">
      <c r="A5" s="256" t="s">
        <v>114</v>
      </c>
      <c r="B5" s="257"/>
      <c r="C5" s="257"/>
      <c r="D5" s="257"/>
      <c r="E5" s="257"/>
      <c r="F5" s="258"/>
    </row>
    <row r="6" spans="1:10" ht="9.9499999999999993" customHeight="1" thickBot="1" x14ac:dyDescent="0.3">
      <c r="A6" s="53"/>
      <c r="B6" s="54"/>
      <c r="C6" s="54"/>
      <c r="D6" s="54"/>
      <c r="E6" s="54"/>
      <c r="F6" s="54"/>
    </row>
    <row r="7" spans="1:10" ht="45" customHeight="1" x14ac:dyDescent="0.2">
      <c r="A7" s="264" t="s">
        <v>115</v>
      </c>
      <c r="B7" s="267" t="s">
        <v>195</v>
      </c>
      <c r="C7" s="259" t="s">
        <v>116</v>
      </c>
      <c r="D7" s="270"/>
      <c r="E7" s="259" t="s">
        <v>117</v>
      </c>
      <c r="F7" s="260"/>
    </row>
    <row r="8" spans="1:10" s="117" customFormat="1" ht="45" customHeight="1" x14ac:dyDescent="0.3">
      <c r="A8" s="265"/>
      <c r="B8" s="268"/>
      <c r="C8" s="261"/>
      <c r="D8" s="271"/>
      <c r="E8" s="261"/>
      <c r="F8" s="262"/>
      <c r="H8" s="118"/>
    </row>
    <row r="9" spans="1:10" s="117" customFormat="1" ht="45" customHeight="1" thickBot="1" x14ac:dyDescent="0.35">
      <c r="A9" s="266"/>
      <c r="B9" s="269"/>
      <c r="C9" s="119" t="s">
        <v>118</v>
      </c>
      <c r="D9" s="119" t="s">
        <v>119</v>
      </c>
      <c r="E9" s="119" t="s">
        <v>118</v>
      </c>
      <c r="F9" s="120" t="s">
        <v>119</v>
      </c>
      <c r="H9" s="118"/>
    </row>
    <row r="10" spans="1:10" ht="9.9499999999999993" customHeight="1" thickBot="1" x14ac:dyDescent="0.3">
      <c r="A10" s="55"/>
      <c r="B10" s="56"/>
      <c r="C10" s="56"/>
      <c r="D10" s="56"/>
      <c r="E10" s="56"/>
      <c r="F10" s="56"/>
    </row>
    <row r="11" spans="1:10" ht="24.95" customHeight="1" x14ac:dyDescent="0.35">
      <c r="A11" s="144" t="s">
        <v>120</v>
      </c>
      <c r="B11" s="145">
        <f t="shared" ref="B11:B13" si="0">SUM(C11:F11)</f>
        <v>0</v>
      </c>
      <c r="C11" s="145">
        <f>SUMIFS(Abruzzo!X:X,Abruzzo!W:W,"*e ordinaria*",Abruzzo!O:O,"*à*")+SUMIFS(Abruzzo!Y:Y,Abruzzo!W:W,"*e ordinaria*",Abruzzo!O:O,"*à*")+SUMIFS(Abruzzo!Z:Z,Abruzzo!W:W,"*e ordinaria*",Abruzzo!O:O,"*à*")</f>
        <v>0</v>
      </c>
      <c r="D11" s="145">
        <f>(SUMIFS(Abruzzo!X:X,Abruzzo!W:W,"*",Abruzzo!O:O,"*à*")+SUMIFS(Abruzzo!Y:Y,Abruzzo!W:W,"*",Abruzzo!O:O,"*à*")+SUMIFS(Abruzzo!Z:Z,Abruzzo!W:W,"*",Abruzzo!O:O,"*à*"))-(SUMIFS(Abruzzo!X:X,Abruzzo!W:W,"*e ordinaria*",Abruzzo!O:O,"*à*")+SUMIFS(Abruzzo!Y:Y,Abruzzo!W:W,"*e ordinaria*",Abruzzo!O:O,"*à*")+SUMIFS(Abruzzo!Z:Z,Abruzzo!W:W,"*e ordinaria*",Abruzzo!O:O,"*à*"))</f>
        <v>0</v>
      </c>
      <c r="E11" s="145">
        <f>(SUMIFS(Abruzzo!X:X,Abruzzo!W:W,"*e ordinaria*",Abruzzo!O:O,"*")+SUMIFS(Abruzzo!Y:Y,Abruzzo!W:W,"*e ordinaria*",Abruzzo!O:O,"*")+SUMIFS(Abruzzo!Z:Z,Abruzzo!W:W,"*e ordinaria*",Abruzzo!O:O,"*"))-(SUMIFS(Abruzzo!X:X,Abruzzo!W:W,"*e ordinaria*",Abruzzo!O:O,"*à*")+SUMIFS(Abruzzo!Y:Y,Abruzzo!W:W,"*e ordinaria*",Abruzzo!O:O,"*à*")+SUMIFS(Abruzzo!Z:Z,Abruzzo!W:W,"*e ordinaria*",Abruzzo!O:O,"*à*"))</f>
        <v>0</v>
      </c>
      <c r="F11" s="146">
        <f>(SUMIFS(Abruzzo!X:X,Abruzzo!W:W,"*",Abruzzo!O:O,"*")+SUMIFS(Abruzzo!Y:Y,Abruzzo!W:W,"*",Abruzzo!O:O,"*")+SUMIFS(Abruzzo!Z:Z,Abruzzo!W:W,"*",Abruzzo!O:O,"*"))-(SUMIFS(Abruzzo!X:X,Abruzzo!W:W,"*",Abruzzo!O:O,"*à*")+SUMIFS(Abruzzo!Y:Y,Abruzzo!W:W,"*",Abruzzo!O:O,"*à*")+SUMIFS(Abruzzo!Z:Z,Abruzzo!W:W,"*",Abruzzo!O:O,"*à*"))-(SUMIFS(Abruzzo!X:X,Abruzzo!W:W,"*e ordinaria*",Abruzzo!O:O,"*")+SUMIFS(Abruzzo!Y:Y,Abruzzo!W:W,"*e ordinaria*",Abruzzo!O:O,"*")+SUMIFS(Abruzzo!Z:Z,Abruzzo!W:W,"*e ordinaria*",Abruzzo!O:O,"*"))-(SUMIFS(Abruzzo!X:X,Abruzzo!W:W,"*e ordinaria*",Abruzzo!O:O,"*à*")+SUMIFS(Abruzzo!Y:Y,Abruzzo!W:W,"*e ordinaria*",Abruzzo!O:O,"*à*")+SUMIFS(Abruzzo!Z:Z,Abruzzo!W:W,"*e ordinaria*",Abruzzo!O:O,"*à*"))</f>
        <v>0</v>
      </c>
      <c r="G11" s="157"/>
      <c r="H11" s="121"/>
      <c r="I11" s="122"/>
      <c r="J11" s="122"/>
    </row>
    <row r="12" spans="1:10" ht="24.95" customHeight="1" x14ac:dyDescent="0.35">
      <c r="A12" s="147" t="s">
        <v>121</v>
      </c>
      <c r="B12" s="148">
        <f t="shared" si="0"/>
        <v>0</v>
      </c>
      <c r="C12" s="148">
        <f>SUMIFS(Basilicata!X:X,Basilicata!W:W,"*e ordinaria*",Basilicata!O:O,"*à*")+SUMIFS(Basilicata!Y:Y,Basilicata!W:W,"*e ordinaria*",Basilicata!O:O,"*à*")+SUMIFS(Basilicata!Z:Z,Basilicata!W:W,"*e ordinaria*",Basilicata!O:O,"*à*")</f>
        <v>0</v>
      </c>
      <c r="D12" s="148">
        <f>(SUMIFS(Basilicata!X:X,Basilicata!W:W,"*",Basilicata!O:O,"*à*")+SUMIFS(Basilicata!Y:Y,Basilicata!W:W,"*",Basilicata!O:O,"*à*")+SUMIFS(Basilicata!Z:Z,Basilicata!W:W,"*",Basilicata!O:O,"*à*"))-(SUMIFS(Basilicata!X:X,Basilicata!W:W,"*e ordinaria*",Basilicata!O:O,"*à*")+SUMIFS(Basilicata!Y:Y,Basilicata!W:W,"*e ordinaria*",Basilicata!O:O,"*à*")+SUMIFS(Basilicata!Z:Z,Basilicata!W:W,"*e ordinaria*",Basilicata!O:O,"*à*"))</f>
        <v>0</v>
      </c>
      <c r="E12" s="148">
        <f>(SUMIFS(Basilicata!X:X,Basilicata!W:W,"*e ordinaria*",Basilicata!O:O,"*")+SUMIFS(Basilicata!Y:Y,Basilicata!W:W,"*e ordinaria*",Basilicata!O:O,"*")+SUMIFS(Basilicata!Z:Z,Basilicata!W:W,"*e ordinaria*",Basilicata!O:O,"*"))-(SUMIFS(Basilicata!X:X,Basilicata!W:W,"*e ordinaria*",Basilicata!O:O,"*à*")+SUMIFS(Basilicata!Y:Y,Basilicata!W:W,"*e ordinaria*",Basilicata!O:O,"*à*")+SUMIFS(Basilicata!Z:Z,Basilicata!W:W,"*e ordinaria*",Basilicata!O:O,"*à*"))</f>
        <v>0</v>
      </c>
      <c r="F12" s="149">
        <f>(SUMIFS(Basilicata!X:X,Basilicata!W:W,"*",Basilicata!O:O,"*")+SUMIFS(Basilicata!Y:Y,Basilicata!W:W,"*",Basilicata!O:O,"*")+SUMIFS(Basilicata!Z:Z,Basilicata!W:W,"*",Basilicata!O:O,"*"))-(SUMIFS(Basilicata!X:X,Basilicata!W:W,"*",Basilicata!O:O,"*à*")+SUMIFS(Basilicata!Y:Y,Basilicata!W:W,"*",Basilicata!O:O,"*à*")+SUMIFS(Basilicata!Z:Z,Basilicata!W:W,"*",Basilicata!O:O,"*à*"))-(SUMIFS(Basilicata!X:X,Basilicata!W:W,"*e ordinaria*",Basilicata!O:O,"*")+SUMIFS(Basilicata!Y:Y,Basilicata!W:W,"*e ordinaria*",Basilicata!O:O,"*")+SUMIFS(Basilicata!Z:Z,Basilicata!W:W,"*e ordinaria*",Basilicata!O:O,"*"))-(SUMIFS(Basilicata!X:X,Basilicata!W:W,"*e ordinaria*",Basilicata!O:O,"*à*")+SUMIFS(Basilicata!Y:Y,Basilicata!W:W,"*e ordinaria*",Basilicata!O:O,"*à*")+SUMIFS(Basilicata!Z:Z,Basilicata!W:W,"*e ordinaria*",Basilicata!O:O,"*à*"))</f>
        <v>0</v>
      </c>
      <c r="G12" s="157"/>
      <c r="H12" s="121"/>
    </row>
    <row r="13" spans="1:10" ht="24.95" customHeight="1" x14ac:dyDescent="0.35">
      <c r="A13" s="147" t="s">
        <v>122</v>
      </c>
      <c r="B13" s="148">
        <f t="shared" si="0"/>
        <v>0</v>
      </c>
      <c r="C13" s="148">
        <f>SUMIFS(Bolzano!X:X,Bolzano!W:W,"*e ordinaria*",Bolzano!O:O,"*à*")+SUMIFS(Bolzano!Y:Y,Bolzano!W:W,"*e ordinaria*",Bolzano!O:O,"*à*")+SUMIFS(Bolzano!Z:Z,Bolzano!W:W,"*e ordinaria*",Bolzano!O:O,"*à*")</f>
        <v>0</v>
      </c>
      <c r="D13" s="148">
        <f>(SUMIFS(Bolzano!X:X,Bolzano!W:W,"*",Bolzano!O:O,"*à*")+SUMIFS(Bolzano!Y:Y,Bolzano!W:W,"*",Bolzano!O:O,"*à*")+SUMIFS(Bolzano!Z:Z,Bolzano!W:W,"*",Bolzano!O:O,"*à*"))-(SUMIFS(Bolzano!X:X,Bolzano!W:W,"*e ordinaria*",Bolzano!O:O,"*à*")+SUMIFS(Bolzano!Y:Y,Bolzano!W:W,"*e ordinaria*",Bolzano!O:O,"*à*")+SUMIFS(Bolzano!Z:Z,Bolzano!W:W,"*e ordinaria*",Bolzano!O:O,"*à*"))</f>
        <v>0</v>
      </c>
      <c r="E13" s="148">
        <f>(SUMIFS(Bolzano!X:X,Bolzano!W:W,"*e ordinaria*",Bolzano!O:O,"*")+SUMIFS(Bolzano!Y:Y,Bolzano!W:W,"*e ordinaria*",Bolzano!O:O,"*")+SUMIFS(Bolzano!Z:Z,Bolzano!W:W,"*e ordinaria*",Bolzano!O:O,"*"))-(SUMIFS(Bolzano!X:X,Bolzano!W:W,"*e ordinaria*",Bolzano!O:O,"*à*")+SUMIFS(Bolzano!Y:Y,Bolzano!W:W,"*e ordinaria*",Bolzano!O:O,"*à*")+SUMIFS(Bolzano!Z:Z,Bolzano!W:W,"*e ordinaria*",Bolzano!O:O,"*à*"))</f>
        <v>0</v>
      </c>
      <c r="F13" s="149">
        <f>(SUMIFS(Bolzano!X:X,Bolzano!W:W,"*",Bolzano!O:O,"*")+SUMIFS(Bolzano!Y:Y,Bolzano!W:W,"*",Bolzano!O:O,"*")+SUMIFS(Bolzano!Z:Z,Bolzano!W:W,"*",Bolzano!O:O,"*"))-(SUMIFS(Bolzano!X:X,Bolzano!W:W,"*",Bolzano!O:O,"*à*")+SUMIFS(Bolzano!Y:Y,Bolzano!W:W,"*",Bolzano!O:O,"*à*")+SUMIFS(Bolzano!Z:Z,Bolzano!W:W,"*",Bolzano!O:O,"*à*"))-(SUMIFS(Bolzano!X:X,Bolzano!W:W,"*e ordinaria*",Bolzano!O:O,"*")+SUMIFS(Bolzano!Y:Y,Bolzano!W:W,"*e ordinaria*",Bolzano!O:O,"*")+SUMIFS(Bolzano!Z:Z,Bolzano!W:W,"*e ordinaria*",Bolzano!O:O,"*"))-(SUMIFS(Bolzano!X:X,Bolzano!W:W,"*e ordinaria*",Bolzano!O:O,"*à*")+SUMIFS(Bolzano!Y:Y,Bolzano!W:W,"*e ordinaria*",Bolzano!O:O,"*à*")+SUMIFS(Bolzano!Z:Z,Bolzano!W:W,"*e ordinaria*",Bolzano!O:O,"*à*"))</f>
        <v>0</v>
      </c>
      <c r="G13" s="157"/>
      <c r="H13" s="121"/>
    </row>
    <row r="14" spans="1:10" ht="24.95" customHeight="1" x14ac:dyDescent="0.35">
      <c r="A14" s="147" t="s">
        <v>123</v>
      </c>
      <c r="B14" s="148">
        <f t="shared" ref="B14" si="1">SUM(C14:F14)</f>
        <v>507000</v>
      </c>
      <c r="C14" s="148">
        <f>SUMIFS(Calabria!X:X,Calabria!W:W,"*e ordinaria*",Calabria!O:O,"*à*")+SUMIFS(Calabria!Y:Y,Calabria!W:W,"*e ordinaria*",Calabria!O:O,"*à*")+SUMIFS(Calabria!Z:Z,Calabria!W:W,"*e ordinaria*",Calabria!O:O,"*à*")</f>
        <v>0</v>
      </c>
      <c r="D14" s="148">
        <f>(SUMIFS(Calabria!X:X,Calabria!W:W,"*",Calabria!O:O,"*à*")+SUMIFS(Calabria!Y:Y,Calabria!W:W,"*",Calabria!O:O,"*à*")+SUMIFS(Calabria!Z:Z,Calabria!W:W,"*",Calabria!O:O,"*à*"))-(SUMIFS(Calabria!X:X,Calabria!W:W,"*e ordinaria*",Calabria!O:O,"*à*")+SUMIFS(Calabria!Y:Y,Calabria!W:W,"*e ordinaria*",Calabria!O:O,"*à*")+SUMIFS(Calabria!Z:Z,Calabria!W:W,"*e ordinaria*",Calabria!O:O,"*à*"))</f>
        <v>359000</v>
      </c>
      <c r="E14" s="148">
        <f>(SUMIFS(Calabria!X:X,Calabria!W:W,"*e ordinaria*",Calabria!O:O,"*")+SUMIFS(Calabria!Y:Y,Calabria!W:W,"*e ordinaria*",Calabria!O:O,"*")+SUMIFS(Calabria!Z:Z,Calabria!W:W,"*e ordinaria*",Calabria!O:O,"*"))-(SUMIFS(Calabria!X:X,Calabria!W:W,"*e ordinaria*",Calabria!O:O,"*à*")+SUMIFS(Calabria!Y:Y,Calabria!W:W,"*e ordinaria*",Calabria!O:O,"*à*")+SUMIFS(Calabria!Z:Z,Calabria!W:W,"*e ordinaria*",Calabria!O:O,"*à*"))</f>
        <v>0</v>
      </c>
      <c r="F14" s="149">
        <f>(SUMIFS(Calabria!X:X,Calabria!W:W,"*",Calabria!O:O,"*")+SUMIFS(Calabria!Y:Y,Calabria!W:W,"*",Calabria!O:O,"*")+SUMIFS(Calabria!Z:Z,Calabria!W:W,"*",Calabria!O:O,"*"))-(SUMIFS(Calabria!X:X,Calabria!W:W,"*",Calabria!O:O,"*à*")+SUMIFS(Calabria!Y:Y,Calabria!W:W,"*",Calabria!O:O,"*à*")+SUMIFS(Calabria!Z:Z,Calabria!W:W,"*",Calabria!O:O,"*à*"))-(SUMIFS(Calabria!X:X,Calabria!W:W,"*e ordinaria*",Calabria!O:O,"*")+SUMIFS(Calabria!Y:Y,Calabria!W:W,"*e ordinaria*",Calabria!O:O,"*")+SUMIFS(Calabria!Z:Z,Calabria!W:W,"*e ordinaria*",Calabria!O:O,"*"))-(SUMIFS(Calabria!X:X,Calabria!W:W,"*e ordinaria*",Calabria!O:O,"*à*")+SUMIFS(Calabria!Y:Y,Calabria!W:W,"*e ordinaria*",Calabria!O:O,"*à*")+SUMIFS(Calabria!Z:Z,Calabria!W:W,"*e ordinaria*",Calabria!O:O,"*à*"))</f>
        <v>148000</v>
      </c>
      <c r="G14" s="157"/>
      <c r="H14" s="121"/>
      <c r="I14" s="122"/>
      <c r="J14" s="122"/>
    </row>
    <row r="15" spans="1:10" ht="24.95" customHeight="1" x14ac:dyDescent="0.35">
      <c r="A15" s="147" t="s">
        <v>124</v>
      </c>
      <c r="B15" s="148">
        <f t="shared" ref="B15:B32" si="2">SUM(C15:F15)</f>
        <v>5577167.2699999996</v>
      </c>
      <c r="C15" s="148">
        <f>SUMIFS(Campania!X:X,Campania!W:W,"*e ordinaria*",Campania!O:O,"*à*")+SUMIFS(Campania!Y:Y,Campania!W:W,"*e ordinaria*",Campania!O:O,"*à*")+SUMIFS(Campania!Z:Z,Campania!W:W,"*e ordinaria*",Campania!O:O,"*à*")</f>
        <v>0</v>
      </c>
      <c r="D15" s="148">
        <f>(SUMIFS(Campania!X:X,Campania!W:W,"*",Campania!O:O,"*à*")+SUMIFS(Campania!Y:Y,Campania!W:W,"*",Campania!O:O,"*à*")+SUMIFS(Campania!Z:Z,Campania!W:W,"*",Campania!O:O,"*à*"))-(SUMIFS(Campania!X:X,Campania!W:W,"*e ordinaria*",Campania!O:O,"*à*")+SUMIFS(Campania!Y:Y,Campania!W:W,"*e ordinaria*",Campania!O:O,"*à*")+SUMIFS(Campania!Z:Z,Campania!W:W,"*e ordinaria*",Campania!O:O,"*à*"))</f>
        <v>1581388.96</v>
      </c>
      <c r="E15" s="148">
        <f>(SUMIFS(Campania!X:X,Campania!W:W,"*e ordinaria*",Campania!O:O,"*")+SUMIFS(Campania!Y:Y,Campania!W:W,"*e ordinaria*",Campania!O:O,"*")+SUMIFS(Campania!Z:Z,Campania!W:W,"*e ordinaria*",Campania!O:O,"*"))-(SUMIFS(Campania!X:X,Campania!W:W,"*e ordinaria*",Campania!O:O,"*à*")+SUMIFS(Campania!Y:Y,Campania!W:W,"*e ordinaria*",Campania!O:O,"*à*")+SUMIFS(Campania!Z:Z,Campania!W:W,"*e ordinaria*",Campania!O:O,"*à*"))</f>
        <v>0</v>
      </c>
      <c r="F15" s="149">
        <f>(SUMIFS(Campania!X:X,Campania!W:W,"*",Campania!O:O,"*")+SUMIFS(Campania!Y:Y,Campania!W:W,"*",Campania!O:O,"*")+SUMIFS(Campania!Z:Z,Campania!W:W,"*",Campania!O:O,"*"))-(SUMIFS(Campania!X:X,Campania!W:W,"*",Campania!O:O,"*à*")+SUMIFS(Campania!Y:Y,Campania!W:W,"*",Campania!O:O,"*à*")+SUMIFS(Campania!Z:Z,Campania!W:W,"*",Campania!O:O,"*à*"))-(SUMIFS(Campania!X:X,Campania!W:W,"*e ordinaria*",Campania!O:O,"*")+SUMIFS(Campania!Y:Y,Campania!W:W,"*e ordinaria*",Campania!O:O,"*")+SUMIFS(Campania!Z:Z,Campania!W:W,"*e ordinaria*",Campania!O:O,"*"))-(SUMIFS(Campania!X:X,Campania!W:W,"*e ordinaria*",Campania!O:O,"*à*")+SUMIFS(Campania!Y:Y,Campania!W:W,"*e ordinaria*",Campania!O:O,"*à*")+SUMIFS(Campania!Z:Z,Campania!W:W,"*e ordinaria*",Campania!O:O,"*à*"))</f>
        <v>3995778.3099999996</v>
      </c>
      <c r="G15" s="157"/>
      <c r="H15" s="121"/>
    </row>
    <row r="16" spans="1:10" ht="24.95" customHeight="1" x14ac:dyDescent="0.35">
      <c r="A16" s="147" t="s">
        <v>125</v>
      </c>
      <c r="B16" s="148">
        <f t="shared" si="2"/>
        <v>0</v>
      </c>
      <c r="C16" s="148">
        <f>SUMIFS(Emilia_romagna!X:X,Emilia_romagna!W:W,"*e ordinaria*",Emilia_romagna!O:O,"*à*")+SUMIFS(Emilia_romagna!Y:Y,Emilia_romagna!W:W,"*e ordinaria*",Emilia_romagna!O:O,"*à*")+SUMIFS(Emilia_romagna!Z:Z,Emilia_romagna!W:W,"*e ordinaria*",Emilia_romagna!O:O,"*à*")</f>
        <v>0</v>
      </c>
      <c r="D16" s="148">
        <f>(SUMIFS(Emilia_romagna!X:X,Emilia_romagna!W:W,"*",Emilia_romagna!O:O,"*à*")+SUMIFS(Emilia_romagna!Y:Y,Emilia_romagna!W:W,"*",Emilia_romagna!O:O,"*à*")+SUMIFS(Emilia_romagna!Z:Z,Emilia_romagna!W:W,"*",Emilia_romagna!O:O,"*à*"))-(SUMIFS(Emilia_romagna!X:X,Emilia_romagna!W:W,"*e ordinaria*",Emilia_romagna!O:O,"*à*")+SUMIFS(Emilia_romagna!Y:Y,Emilia_romagna!W:W,"*e ordinaria*",Emilia_romagna!O:O,"*à*")+SUMIFS(Emilia_romagna!Z:Z,Emilia_romagna!W:W,"*e ordinaria*",Emilia_romagna!O:O,"*à*"))</f>
        <v>0</v>
      </c>
      <c r="E16" s="148">
        <f>(SUMIFS(Emilia_romagna!X:X,Emilia_romagna!W:W,"*e ordinaria*",Emilia_romagna!O:O,"*")+SUMIFS(Emilia_romagna!Y:Y,Emilia_romagna!W:W,"*e ordinaria*",Emilia_romagna!O:O,"*")+SUMIFS(Emilia_romagna!Z:Z,Emilia_romagna!W:W,"*e ordinaria*",Emilia_romagna!O:O,"*"))-(SUMIFS(Emilia_romagna!X:X,Emilia_romagna!W:W,"*e ordinaria*",Emilia_romagna!O:O,"*à*")+SUMIFS(Emilia_romagna!Y:Y,Emilia_romagna!W:W,"*e ordinaria*",Emilia_romagna!O:O,"*à*")+SUMIFS(Emilia_romagna!Z:Z,Emilia_romagna!W:W,"*e ordinaria*",Emilia_romagna!O:O,"*à*"))</f>
        <v>0</v>
      </c>
      <c r="F16" s="149">
        <f>(SUMIFS(Emilia_romagna!X:X,Emilia_romagna!W:W,"*",Emilia_romagna!O:O,"*")+SUMIFS(Emilia_romagna!Y:Y,Emilia_romagna!W:W,"*",Emilia_romagna!O:O,"*")+SUMIFS(Emilia_romagna!Z:Z,Emilia_romagna!W:W,"*",Emilia_romagna!O:O,"*"))-(SUMIFS(Emilia_romagna!X:X,Emilia_romagna!W:W,"*",Emilia_romagna!O:O,"*à*")+SUMIFS(Emilia_romagna!Y:Y,Emilia_romagna!W:W,"*",Emilia_romagna!O:O,"*à*")+SUMIFS(Emilia_romagna!Z:Z,Emilia_romagna!W:W,"*",Emilia_romagna!O:O,"*à*"))-(SUMIFS(Emilia_romagna!X:X,Emilia_romagna!W:W,"*e ordinaria*",Emilia_romagna!O:O,"*")+SUMIFS(Emilia_romagna!Y:Y,Emilia_romagna!W:W,"*e ordinaria*",Emilia_romagna!O:O,"*")+SUMIFS(Emilia_romagna!Z:Z,Emilia_romagna!W:W,"*e ordinaria*",Emilia_romagna!O:O,"*"))-(SUMIFS(Emilia_romagna!X:X,Emilia_romagna!W:W,"*e ordinaria*",Emilia_romagna!O:O,"*à*")+SUMIFS(Emilia_romagna!Y:Y,Emilia_romagna!W:W,"*e ordinaria*",Emilia_romagna!O:O,"*à*")+SUMIFS(Emilia_romagna!Z:Z,Emilia_romagna!W:W,"*e ordinaria*",Emilia_romagna!O:O,"*à*"))</f>
        <v>0</v>
      </c>
      <c r="G16" s="157"/>
      <c r="H16" s="121"/>
    </row>
    <row r="17" spans="1:12" ht="24.95" customHeight="1" x14ac:dyDescent="0.35">
      <c r="A17" s="147" t="s">
        <v>126</v>
      </c>
      <c r="B17" s="148">
        <f t="shared" si="2"/>
        <v>0</v>
      </c>
      <c r="C17" s="148">
        <f>SUMIFS(Friuli_VG!X:X,Friuli_VG!W:W,"*e ordinaria*",Friuli_VG!O:O,"*à*")+SUMIFS(Friuli_VG!Y:Y,Friuli_VG!W:W,"*e ordinaria*",Friuli_VG!O:O,"*à*")+SUMIFS(Friuli_VG!Z:Z,Friuli_VG!W:W,"*e ordinaria*",Friuli_VG!O:O,"*à*")</f>
        <v>0</v>
      </c>
      <c r="D17" s="148">
        <f>(SUMIFS(Friuli_VG!X:X,Friuli_VG!W:W,"*",Friuli_VG!O:O,"*à*")+SUMIFS(Friuli_VG!Y:Y,Friuli_VG!W:W,"*",Friuli_VG!O:O,"*à*")+SUMIFS(Friuli_VG!Z:Z,Friuli_VG!W:W,"*",Friuli_VG!O:O,"*à*"))-(SUMIFS(Friuli_VG!X:X,Friuli_VG!W:W,"*e ordinaria*",Friuli_VG!O:O,"*à*")+SUMIFS(Friuli_VG!Y:Y,Friuli_VG!W:W,"*e ordinaria*",Friuli_VG!O:O,"*à*")+SUMIFS(Friuli_VG!Z:Z,Friuli_VG!W:W,"*e ordinaria*",Friuli_VG!O:O,"*à*"))</f>
        <v>0</v>
      </c>
      <c r="E17" s="148">
        <f>(SUMIFS(Friuli_VG!X:X,Friuli_VG!W:W,"*e ordinaria*",Friuli_VG!O:O,"*")+SUMIFS(Friuli_VG!Y:Y,Friuli_VG!W:W,"*e ordinaria*",Friuli_VG!O:O,"*")+SUMIFS(Friuli_VG!Z:Z,Friuli_VG!W:W,"*e ordinaria*",Friuli_VG!O:O,"*"))-(SUMIFS(Friuli_VG!X:X,Friuli_VG!W:W,"*e ordinaria*",Friuli_VG!O:O,"*à*")+SUMIFS(Friuli_VG!Y:Y,Friuli_VG!W:W,"*e ordinaria*",Friuli_VG!O:O,"*à*")+SUMIFS(Friuli_VG!Z:Z,Friuli_VG!W:W,"*e ordinaria*",Friuli_VG!O:O,"*à*"))</f>
        <v>0</v>
      </c>
      <c r="F17" s="149">
        <f>(SUMIFS(Friuli_VG!X:X,Friuli_VG!W:W,"*",Friuli_VG!O:O,"*")+SUMIFS(Friuli_VG!Y:Y,Friuli_VG!W:W,"*",Friuli_VG!O:O,"*")+SUMIFS(Friuli_VG!Z:Z,Friuli_VG!W:W,"*",Friuli_VG!O:O,"*"))-(SUMIFS(Friuli_VG!X:X,Friuli_VG!W:W,"*",Friuli_VG!O:O,"*à*")+SUMIFS(Friuli_VG!Y:Y,Friuli_VG!W:W,"*",Friuli_VG!O:O,"*à*")+SUMIFS(Friuli_VG!Z:Z,Friuli_VG!W:W,"*",Friuli_VG!O:O,"*à*"))-(SUMIFS(Friuli_VG!X:X,Friuli_VG!W:W,"*e ordinaria*",Friuli_VG!O:O,"*")+SUMIFS(Friuli_VG!Y:Y,Friuli_VG!W:W,"*e ordinaria*",Friuli_VG!O:O,"*")+SUMIFS(Friuli_VG!Z:Z,Friuli_VG!W:W,"*e ordinaria*",Friuli_VG!O:O,"*"))-(SUMIFS(Friuli_VG!X:X,Friuli_VG!W:W,"*e ordinaria*",Friuli_VG!O:O,"*à*")+SUMIFS(Friuli_VG!Y:Y,Friuli_VG!W:W,"*e ordinaria*",Friuli_VG!O:O,"*à*")+SUMIFS(Friuli_VG!Z:Z,Friuli_VG!W:W,"*e ordinaria*",Friuli_VG!O:O,"*à*"))</f>
        <v>0</v>
      </c>
      <c r="G17" s="157"/>
      <c r="H17" s="121"/>
      <c r="I17" s="122"/>
      <c r="J17" s="122"/>
    </row>
    <row r="18" spans="1:12" ht="24.95" customHeight="1" x14ac:dyDescent="0.35">
      <c r="A18" s="147" t="s">
        <v>127</v>
      </c>
      <c r="B18" s="148">
        <f t="shared" si="2"/>
        <v>0</v>
      </c>
      <c r="C18" s="148">
        <f>SUMIFS(Lazio!X:X,Lazio!W:W,"*e ordinaria*",Lazio!O:O,"*à*")+SUMIFS(Lazio!Y:Y,Lazio!W:W,"*e ordinaria*",Lazio!O:O,"*à*")+SUMIFS(Lazio!Z:Z,Lazio!W:W,"*e ordinaria*",Lazio!O:O,"*à*")</f>
        <v>0</v>
      </c>
      <c r="D18" s="148">
        <f>(SUMIFS(Lazio!X:X,Lazio!W:W,"*",Lazio!O:O,"*à*")+SUMIFS(Lazio!Y:Y,Lazio!W:W,"*",Lazio!O:O,"*à*")+SUMIFS(Lazio!Z:Z,Lazio!W:W,"*",Lazio!O:O,"*à*"))-(SUMIFS(Lazio!X:X,Lazio!W:W,"*e ordinaria*",Lazio!O:O,"*à*")+SUMIFS(Lazio!Y:Y,Lazio!W:W,"*e ordinaria*",Lazio!O:O,"*à*")+SUMIFS(Lazio!Z:Z,Lazio!W:W,"*e ordinaria*",Lazio!O:O,"*à*"))</f>
        <v>0</v>
      </c>
      <c r="E18" s="148">
        <f>(SUMIFS(Lazio!X:X,Lazio!W:W,"*e ordinaria*",Lazio!O:O,"*")+SUMIFS(Lazio!Y:Y,Lazio!W:W,"*e ordinaria*",Lazio!O:O,"*")+SUMIFS(Lazio!Z:Z,Lazio!W:W,"*e ordinaria*",Lazio!O:O,"*"))-(SUMIFS(Lazio!X:X,Lazio!W:W,"*e ordinaria*",Lazio!O:O,"*à*")+SUMIFS(Lazio!Y:Y,Lazio!W:W,"*e ordinaria*",Lazio!O:O,"*à*")+SUMIFS(Lazio!Z:Z,Lazio!W:W,"*e ordinaria*",Lazio!O:O,"*à*"))</f>
        <v>0</v>
      </c>
      <c r="F18" s="149">
        <f>(SUMIFS(Lazio!X:X,Lazio!W:W,"*",Lazio!O:O,"*")+SUMIFS(Lazio!Y:Y,Lazio!W:W,"*",Lazio!O:O,"*")+SUMIFS(Lazio!Z:Z,Lazio!W:W,"*",Lazio!O:O,"*"))-(SUMIFS(Lazio!X:X,Lazio!W:W,"*",Lazio!O:O,"*à*")+SUMIFS(Lazio!Y:Y,Lazio!W:W,"*",Lazio!O:O,"*à*")+SUMIFS(Lazio!Z:Z,Lazio!W:W,"*",Lazio!O:O,"*à*"))-(SUMIFS(Lazio!X:X,Lazio!W:W,"*e ordinaria*",Lazio!O:O,"*")+SUMIFS(Lazio!Y:Y,Lazio!W:W,"*e ordinaria*",Lazio!O:O,"*")+SUMIFS(Lazio!Z:Z,Lazio!W:W,"*e ordinaria*",Lazio!O:O,"*"))-(SUMIFS(Lazio!X:X,Lazio!W:W,"*e ordinaria*",Lazio!O:O,"*à*")+SUMIFS(Lazio!Y:Y,Lazio!W:W,"*e ordinaria*",Lazio!O:O,"*à*")+SUMIFS(Lazio!Z:Z,Lazio!W:W,"*e ordinaria*",Lazio!O:O,"*à*"))</f>
        <v>0</v>
      </c>
      <c r="G18" s="157"/>
      <c r="H18" s="121"/>
    </row>
    <row r="19" spans="1:12" ht="24.95" customHeight="1" x14ac:dyDescent="0.35">
      <c r="A19" s="147" t="s">
        <v>128</v>
      </c>
      <c r="B19" s="148">
        <f t="shared" si="2"/>
        <v>6500000</v>
      </c>
      <c r="C19" s="148">
        <f>SUMIFS(Liguria!X:X,Liguria!W:W,"*e ordinaria*",Liguria!O:O,"*à*")+SUMIFS(Liguria!Y:Y,Liguria!W:W,"*e ordinaria*",Liguria!O:O,"*à*")+SUMIFS(Liguria!Z:Z,Liguria!W:W,"*e ordinaria*",Liguria!O:O,"*à*")</f>
        <v>0</v>
      </c>
      <c r="D19" s="148">
        <f>(SUMIFS(Liguria!X:X,Liguria!W:W,"*",Liguria!O:O,"*à*")+SUMIFS(Liguria!Y:Y,Liguria!W:W,"*",Liguria!O:O,"*à*")+SUMIFS(Liguria!Z:Z,Liguria!W:W,"*",Liguria!O:O,"*à*"))-(SUMIFS(Liguria!X:X,Liguria!W:W,"*e ordinaria*",Liguria!O:O,"*à*")+SUMIFS(Liguria!Y:Y,Liguria!W:W,"*e ordinaria*",Liguria!O:O,"*à*")+SUMIFS(Liguria!Z:Z,Liguria!W:W,"*e ordinaria*",Liguria!O:O,"*à*"))</f>
        <v>0</v>
      </c>
      <c r="E19" s="148">
        <f>(SUMIFS(Liguria!X:X,Liguria!W:W,"*e ordinaria*",Liguria!O:O,"*")+SUMIFS(Liguria!Y:Y,Liguria!W:W,"*e ordinaria*",Liguria!O:O,"*")+SUMIFS(Liguria!Z:Z,Liguria!W:W,"*e ordinaria*",Liguria!O:O,"*"))-(SUMIFS(Liguria!X:X,Liguria!W:W,"*e ordinaria*",Liguria!O:O,"*à*")+SUMIFS(Liguria!Y:Y,Liguria!W:W,"*e ordinaria*",Liguria!O:O,"*à*")+SUMIFS(Liguria!Z:Z,Liguria!W:W,"*e ordinaria*",Liguria!O:O,"*à*"))</f>
        <v>0</v>
      </c>
      <c r="F19" s="149">
        <f>(SUMIFS(Liguria!X:X,Liguria!W:W,"*",Liguria!O:O,"*")+SUMIFS(Liguria!Y:Y,Liguria!W:W,"*",Liguria!O:O,"*")+SUMIFS(Liguria!Z:Z,Liguria!W:W,"*",Liguria!O:O,"*"))-(SUMIFS(Liguria!X:X,Liguria!W:W,"*",Liguria!O:O,"*à*")+SUMIFS(Liguria!Y:Y,Liguria!W:W,"*",Liguria!O:O,"*à*")+SUMIFS(Liguria!Z:Z,Liguria!W:W,"*",Liguria!O:O,"*à*"))-(SUMIFS(Liguria!X:X,Liguria!W:W,"*e ordinaria*",Liguria!O:O,"*")+SUMIFS(Liguria!Y:Y,Liguria!W:W,"*e ordinaria*",Liguria!O:O,"*")+SUMIFS(Liguria!Z:Z,Liguria!W:W,"*e ordinaria*",Liguria!O:O,"*"))-(SUMIFS(Liguria!X:X,Liguria!W:W,"*e ordinaria*",Liguria!O:O,"*à*")+SUMIFS(Liguria!Y:Y,Liguria!W:W,"*e ordinaria*",Liguria!O:O,"*à*")+SUMIFS(Liguria!Z:Z,Liguria!W:W,"*e ordinaria*",Liguria!O:O,"*à*"))</f>
        <v>6500000</v>
      </c>
      <c r="G19" s="157"/>
      <c r="H19" s="121"/>
    </row>
    <row r="20" spans="1:12" ht="24.95" customHeight="1" x14ac:dyDescent="0.35">
      <c r="A20" s="147" t="s">
        <v>129</v>
      </c>
      <c r="B20" s="148">
        <f t="shared" si="2"/>
        <v>0</v>
      </c>
      <c r="C20" s="148">
        <f>SUMIFS(Lombardia!X:X,Lombardia!W:W,"*e ordinaria*",Lombardia!O:O,"*à*")+SUMIFS(Lombardia!Y:Y,Lombardia!W:W,"*e ordinaria*",Lombardia!O:O,"*à*")+SUMIFS(Lombardia!Z:Z,Lombardia!W:W,"*e ordinaria*",Lombardia!O:O,"*à*")</f>
        <v>0</v>
      </c>
      <c r="D20" s="148">
        <f>(SUMIFS(Lombardia!X:X,Lombardia!W:W,"*",Lombardia!O:O,"*à*")+SUMIFS(Lombardia!Y:Y,Lombardia!W:W,"*",Lombardia!O:O,"*à*")+SUMIFS(Lombardia!Z:Z,Lombardia!W:W,"*",Lombardia!O:O,"*à*"))-(SUMIFS(Lombardia!X:X,Lombardia!W:W,"*e ordinaria*",Lombardia!O:O,"*à*")+SUMIFS(Lombardia!Y:Y,Lombardia!W:W,"*e ordinaria*",Lombardia!O:O,"*à*")+SUMIFS(Lombardia!Z:Z,Lombardia!W:W,"*e ordinaria*",Lombardia!O:O,"*à*"))</f>
        <v>0</v>
      </c>
      <c r="E20" s="148">
        <f>(SUMIFS(Lombardia!X:X,Lombardia!W:W,"*e ordinaria*",Lombardia!O:O,"*")+SUMIFS(Lombardia!Y:Y,Lombardia!W:W,"*e ordinaria*",Lombardia!O:O,"*")+SUMIFS(Lombardia!Z:Z,Lombardia!W:W,"*e ordinaria*",Lombardia!O:O,"*"))-(SUMIFS(Lombardia!X:X,Lombardia!W:W,"*e ordinaria*",Lombardia!O:O,"*à*")+SUMIFS(Lombardia!Y:Y,Lombardia!W:W,"*e ordinaria*",Lombardia!O:O,"*à*")+SUMIFS(Lombardia!Z:Z,Lombardia!W:W,"*e ordinaria*",Lombardia!O:O,"*à*"))</f>
        <v>0</v>
      </c>
      <c r="F20" s="149">
        <f>(SUMIFS(Lombardia!X:X,Lombardia!W:W,"*",Lombardia!O:O,"*")+SUMIFS(Lombardia!Y:Y,Lombardia!W:W,"*",Lombardia!O:O,"*")+SUMIFS(Lombardia!Z:Z,Lombardia!W:W,"*",Lombardia!O:O,"*"))-(SUMIFS(Lombardia!X:X,Lombardia!W:W,"*",Lombardia!O:O,"*à*")+SUMIFS(Lombardia!Y:Y,Lombardia!W:W,"*",Lombardia!O:O,"*à*")+SUMIFS(Lombardia!Z:Z,Lombardia!W:W,"*",Lombardia!O:O,"*à*"))-(SUMIFS(Lombardia!X:X,Lombardia!W:W,"*e ordinaria*",Lombardia!O:O,"*")+SUMIFS(Lombardia!Y:Y,Lombardia!W:W,"*e ordinaria*",Lombardia!O:O,"*")+SUMIFS(Lombardia!Z:Z,Lombardia!W:W,"*e ordinaria*",Lombardia!O:O,"*"))-(SUMIFS(Lombardia!X:X,Lombardia!W:W,"*e ordinaria*",Lombardia!O:O,"*à*")+SUMIFS(Lombardia!Y:Y,Lombardia!W:W,"*e ordinaria*",Lombardia!O:O,"*à*")+SUMIFS(Lombardia!Z:Z,Lombardia!W:W,"*e ordinaria*",Lombardia!O:O,"*à*"))</f>
        <v>0</v>
      </c>
      <c r="G20" s="157"/>
      <c r="H20" s="121"/>
      <c r="I20" s="122"/>
      <c r="J20" s="122"/>
      <c r="K20" s="122"/>
      <c r="L20" s="122"/>
    </row>
    <row r="21" spans="1:12" ht="24.95" customHeight="1" x14ac:dyDescent="0.35">
      <c r="A21" s="147" t="s">
        <v>130</v>
      </c>
      <c r="B21" s="148">
        <f t="shared" si="2"/>
        <v>0</v>
      </c>
      <c r="C21" s="148">
        <f>SUMIFS(Marche!X:X,Marche!W:W,"*e ordinaria*",Marche!O:O,"*à*")+SUMIFS(Marche!Y:Y,Marche!W:W,"*e ordinaria*",Marche!O:O,"*à*")+SUMIFS(Marche!Z:Z,Marche!W:W,"*e ordinaria*",Marche!O:O,"*à*")</f>
        <v>0</v>
      </c>
      <c r="D21" s="148">
        <f>(SUMIFS(Marche!X:X,Marche!W:W,"*",Marche!O:O,"*à*")+SUMIFS(Marche!Y:Y,Marche!W:W,"*",Marche!O:O,"*à*")+SUMIFS(Marche!Z:Z,Marche!W:W,"*",Marche!O:O,"*à*"))-(SUMIFS(Marche!X:X,Marche!W:W,"*e ordinaria*",Marche!O:O,"*à*")+SUMIFS(Marche!Y:Y,Marche!W:W,"*e ordinaria*",Marche!O:O,"*à*")+SUMIFS(Marche!Z:Z,Marche!W:W,"*e ordinaria*",Marche!O:O,"*à*"))</f>
        <v>0</v>
      </c>
      <c r="E21" s="148">
        <f>(SUMIFS(Marche!X:X,Marche!W:W,"*e ordinaria*",Marche!O:O,"*")+SUMIFS(Marche!Y:Y,Marche!W:W,"*e ordinaria*",Marche!O:O,"*")+SUMIFS(Marche!Z:Z,Marche!W:W,"*e ordinaria*",Marche!O:O,"*"))-(SUMIFS(Marche!X:X,Marche!W:W,"*e ordinaria*",Marche!O:O,"*à*")+SUMIFS(Marche!Y:Y,Marche!W:W,"*e ordinaria*",Marche!O:O,"*à*")+SUMIFS(Marche!Z:Z,Marche!W:W,"*e ordinaria*",Marche!O:O,"*à*"))</f>
        <v>0</v>
      </c>
      <c r="F21" s="149">
        <f>(SUMIFS(Marche!X:X,Marche!W:W,"*",Marche!O:O,"*")+SUMIFS(Marche!Y:Y,Marche!W:W,"*",Marche!O:O,"*")+SUMIFS(Marche!Z:Z,Marche!W:W,"*",Marche!O:O,"*"))-(SUMIFS(Marche!X:X,Marche!W:W,"*",Marche!O:O,"*à*")+SUMIFS(Marche!Y:Y,Marche!W:W,"*",Marche!O:O,"*à*")+SUMIFS(Marche!Z:Z,Marche!W:W,"*",Marche!O:O,"*à*"))-(SUMIFS(Marche!X:X,Marche!W:W,"*e ordinaria*",Marche!O:O,"*")+SUMIFS(Marche!Y:Y,Marche!W:W,"*e ordinaria*",Marche!O:O,"*")+SUMIFS(Marche!Z:Z,Marche!W:W,"*e ordinaria*",Marche!O:O,"*"))-(SUMIFS(Marche!X:X,Marche!W:W,"*e ordinaria*",Marche!O:O,"*à*")+SUMIFS(Marche!Y:Y,Marche!W:W,"*e ordinaria*",Marche!O:O,"*à*")+SUMIFS(Marche!Z:Z,Marche!W:W,"*e ordinaria*",Marche!O:O,"*à*"))</f>
        <v>0</v>
      </c>
      <c r="G21" s="157"/>
      <c r="H21" s="121"/>
    </row>
    <row r="22" spans="1:12" ht="24.95" customHeight="1" x14ac:dyDescent="0.35">
      <c r="A22" s="147" t="s">
        <v>131</v>
      </c>
      <c r="B22" s="148">
        <f t="shared" si="2"/>
        <v>0</v>
      </c>
      <c r="C22" s="148">
        <f>SUMIFS(Molise!X:X,Molise!W:W,"*e ordinaria*",Molise!O:O,"*à*")+SUMIFS(Molise!Y:Y,Molise!W:W,"*e ordinaria*",Molise!O:O,"*à*")+SUMIFS(Molise!Z:Z,Molise!W:W,"*e ordinaria*",Molise!O:O,"*à*")</f>
        <v>0</v>
      </c>
      <c r="D22" s="148">
        <f>(SUMIFS(Molise!X:X,Molise!W:W,"*",Molise!O:O,"*à*")+SUMIFS(Molise!Y:Y,Molise!W:W,"*",Molise!O:O,"*à*")+SUMIFS(Molise!Z:Z,Molise!W:W,"*",Molise!O:O,"*à*"))-(SUMIFS(Molise!X:X,Molise!W:W,"*e ordinaria*",Molise!O:O,"*à*")+SUMIFS(Molise!Y:Y,Molise!W:W,"*e ordinaria*",Molise!O:O,"*à*")+SUMIFS(Molise!Z:Z,Molise!W:W,"*e ordinaria*",Molise!O:O,"*à*"))</f>
        <v>0</v>
      </c>
      <c r="E22" s="148">
        <f>(SUMIFS(Molise!X:X,Molise!W:W,"*e ordinaria*",Molise!O:O,"*")+SUMIFS(Molise!Y:Y,Molise!W:W,"*e ordinaria*",Molise!O:O,"*")+SUMIFS(Molise!Z:Z,Molise!W:W,"*e ordinaria*",Molise!O:O,"*"))-(SUMIFS(Molise!X:X,Molise!W:W,"*e ordinaria*",Molise!O:O,"*à*")+SUMIFS(Molise!Y:Y,Molise!W:W,"*e ordinaria*",Molise!O:O,"*à*")+SUMIFS(Molise!Z:Z,Molise!W:W,"*e ordinaria*",Molise!O:O,"*à*"))</f>
        <v>0</v>
      </c>
      <c r="F22" s="149">
        <f>(SUMIFS(Molise!X:X,Molise!W:W,"*",Molise!O:O,"*")+SUMIFS(Molise!Y:Y,Molise!W:W,"*",Molise!O:O,"*")+SUMIFS(Molise!Z:Z,Molise!W:W,"*",Molise!O:O,"*"))-(SUMIFS(Molise!X:X,Molise!W:W,"*",Molise!O:O,"*à*")+SUMIFS(Molise!Y:Y,Molise!W:W,"*",Molise!O:O,"*à*")+SUMIFS(Molise!Z:Z,Molise!W:W,"*",Molise!O:O,"*à*"))-(SUMIFS(Molise!X:X,Molise!W:W,"*e ordinaria*",Molise!O:O,"*")+SUMIFS(Molise!Y:Y,Molise!W:W,"*e ordinaria*",Molise!O:O,"*")+SUMIFS(Molise!Z:Z,Molise!W:W,"*e ordinaria*",Molise!O:O,"*"))-(SUMIFS(Molise!X:X,Molise!W:W,"*e ordinaria*",Molise!O:O,"*à*")+SUMIFS(Molise!Y:Y,Molise!W:W,"*e ordinaria*",Molise!O:O,"*à*")+SUMIFS(Molise!Z:Z,Molise!W:W,"*e ordinaria*",Molise!O:O,"*à*"))</f>
        <v>0</v>
      </c>
      <c r="G22" s="157"/>
      <c r="H22" s="121"/>
    </row>
    <row r="23" spans="1:12" ht="24.95" customHeight="1" x14ac:dyDescent="0.35">
      <c r="A23" s="147" t="s">
        <v>132</v>
      </c>
      <c r="B23" s="148">
        <f t="shared" si="2"/>
        <v>3307136.8200000003</v>
      </c>
      <c r="C23" s="148">
        <f>SUMIFS(Piemonte!X:X,Piemonte!W:W,"*e ordinaria*",Piemonte!O:O,"*à*")+SUMIFS(Piemonte!Y:Y,Piemonte!W:W,"*e ordinaria*",Piemonte!O:O,"*à*")+SUMIFS(Piemonte!Z:Z,Piemonte!W:W,"*e ordinaria*",Piemonte!O:O,"*à*")</f>
        <v>0</v>
      </c>
      <c r="D23" s="148">
        <f>(SUMIFS(Piemonte!X:X,Piemonte!W:W,"*",Piemonte!O:O,"*à*")+SUMIFS(Piemonte!Y:Y,Piemonte!W:W,"*",Piemonte!O:O,"*à*")+SUMIFS(Piemonte!Z:Z,Piemonte!W:W,"*",Piemonte!O:O,"*à*"))-(SUMIFS(Piemonte!X:X,Piemonte!W:W,"*e ordinaria*",Piemonte!O:O,"*à*")+SUMIFS(Piemonte!Y:Y,Piemonte!W:W,"*e ordinaria*",Piemonte!O:O,"*à*")+SUMIFS(Piemonte!Z:Z,Piemonte!W:W,"*e ordinaria*",Piemonte!O:O,"*à*"))</f>
        <v>0</v>
      </c>
      <c r="E23" s="148">
        <f>(SUMIFS(Piemonte!X:X,Piemonte!W:W,"*e ordinaria*",Piemonte!O:O,"*")+SUMIFS(Piemonte!Y:Y,Piemonte!W:W,"*e ordinaria*",Piemonte!O:O,"*")+SUMIFS(Piemonte!Z:Z,Piemonte!W:W,"*e ordinaria*",Piemonte!O:O,"*"))-(SUMIFS(Piemonte!X:X,Piemonte!W:W,"*e ordinaria*",Piemonte!O:O,"*à*")+SUMIFS(Piemonte!Y:Y,Piemonte!W:W,"*e ordinaria*",Piemonte!O:O,"*à*")+SUMIFS(Piemonte!Z:Z,Piemonte!W:W,"*e ordinaria*",Piemonte!O:O,"*à*"))</f>
        <v>0</v>
      </c>
      <c r="F23" s="149">
        <f>(SUMIFS(Piemonte!X:X,Piemonte!W:W,"*",Piemonte!O:O,"*")+SUMIFS(Piemonte!Y:Y,Piemonte!W:W,"*",Piemonte!O:O,"*")+SUMIFS(Piemonte!Z:Z,Piemonte!W:W,"*",Piemonte!O:O,"*"))-(SUMIFS(Piemonte!X:X,Piemonte!W:W,"*",Piemonte!O:O,"*à*")+SUMIFS(Piemonte!Y:Y,Piemonte!W:W,"*",Piemonte!O:O,"*à*")+SUMIFS(Piemonte!Z:Z,Piemonte!W:W,"*",Piemonte!O:O,"*à*"))-(SUMIFS(Piemonte!X:X,Piemonte!W:W,"*e ordinaria*",Piemonte!O:O,"*")+SUMIFS(Piemonte!Y:Y,Piemonte!W:W,"*e ordinaria*",Piemonte!O:O,"*")+SUMIFS(Piemonte!Z:Z,Piemonte!W:W,"*e ordinaria*",Piemonte!O:O,"*"))-(SUMIFS(Piemonte!X:X,Piemonte!W:W,"*e ordinaria*",Piemonte!O:O,"*à*")+SUMIFS(Piemonte!Y:Y,Piemonte!W:W,"*e ordinaria*",Piemonte!O:O,"*à*")+SUMIFS(Piemonte!Z:Z,Piemonte!W:W,"*e ordinaria*",Piemonte!O:O,"*à*"))</f>
        <v>3307136.8200000003</v>
      </c>
      <c r="G23" s="157"/>
      <c r="H23" s="121"/>
      <c r="I23" s="122"/>
      <c r="J23" s="122"/>
      <c r="K23" s="122"/>
      <c r="L23" s="122"/>
    </row>
    <row r="24" spans="1:12" s="122" customFormat="1" ht="24.95" customHeight="1" x14ac:dyDescent="0.35">
      <c r="A24" s="147" t="s">
        <v>133</v>
      </c>
      <c r="B24" s="148">
        <f t="shared" si="2"/>
        <v>390000</v>
      </c>
      <c r="C24" s="148">
        <f>SUMIFS(Puglia!X:X,Puglia!W:W,"*e ordinaria*",Puglia!O:O,"*à*")+SUMIFS(Puglia!Y:Y,Puglia!W:W,"*e ordinaria*",Puglia!O:O,"*à*")+SUMIFS(Puglia!Z:Z,Puglia!W:W,"*e ordinaria*",Puglia!O:O,"*à*")</f>
        <v>0</v>
      </c>
      <c r="D24" s="148">
        <f>(SUMIFS(Puglia!X:X,Puglia!W:W,"*",Puglia!O:O,"*à*")+SUMIFS(Puglia!Y:Y,Puglia!W:W,"*",Puglia!O:O,"*à*")+SUMIFS(Puglia!Z:Z,Puglia!W:W,"*",Puglia!O:O,"*à*"))-(SUMIFS(Puglia!X:X,Puglia!W:W,"*e ordinaria*",Puglia!O:O,"*à*")+SUMIFS(Puglia!Y:Y,Puglia!W:W,"*e ordinaria*",Puglia!O:O,"*à*")+SUMIFS(Puglia!Z:Z,Puglia!W:W,"*e ordinaria*",Puglia!O:O,"*à*"))</f>
        <v>390000</v>
      </c>
      <c r="E24" s="148">
        <f>(SUMIFS(Puglia!X:X,Puglia!W:W,"*e ordinaria*",Puglia!O:O,"*")+SUMIFS(Puglia!Y:Y,Puglia!W:W,"*e ordinaria*",Puglia!O:O,"*")+SUMIFS(Puglia!Z:Z,Puglia!W:W,"*e ordinaria*",Puglia!O:O,"*"))-(SUMIFS(Puglia!X:X,Puglia!W:W,"*e ordinaria*",Puglia!O:O,"*à*")+SUMIFS(Puglia!Y:Y,Puglia!W:W,"*e ordinaria*",Puglia!O:O,"*à*")+SUMIFS(Puglia!Z:Z,Puglia!W:W,"*e ordinaria*",Puglia!O:O,"*à*"))</f>
        <v>0</v>
      </c>
      <c r="F24" s="149">
        <f>(SUMIFS(Puglia!X:X,Puglia!W:W,"*",Puglia!O:O,"*")+SUMIFS(Puglia!Y:Y,Puglia!W:W,"*",Puglia!O:O,"*")+SUMIFS(Puglia!Z:Z,Puglia!W:W,"*",Puglia!O:O,"*"))-(SUMIFS(Puglia!X:X,Puglia!W:W,"*",Puglia!O:O,"*à*")+SUMIFS(Puglia!Y:Y,Puglia!W:W,"*",Puglia!O:O,"*à*")+SUMIFS(Puglia!Z:Z,Puglia!W:W,"*",Puglia!O:O,"*à*"))-(SUMIFS(Puglia!X:X,Puglia!W:W,"*e ordinaria*",Puglia!O:O,"*")+SUMIFS(Puglia!Y:Y,Puglia!W:W,"*e ordinaria*",Puglia!O:O,"*")+SUMIFS(Puglia!Z:Z,Puglia!W:W,"*e ordinaria*",Puglia!O:O,"*"))-(SUMIFS(Puglia!X:X,Puglia!W:W,"*e ordinaria*",Puglia!O:O,"*à*")+SUMIFS(Puglia!Y:Y,Puglia!W:W,"*e ordinaria*",Puglia!O:O,"*à*")+SUMIFS(Puglia!Z:Z,Puglia!W:W,"*e ordinaria*",Puglia!O:O,"*à*"))</f>
        <v>0</v>
      </c>
      <c r="G24" s="157"/>
      <c r="H24" s="121"/>
      <c r="I24" s="115"/>
      <c r="J24" s="115"/>
      <c r="K24" s="115"/>
      <c r="L24" s="115"/>
    </row>
    <row r="25" spans="1:12" ht="24.95" customHeight="1" x14ac:dyDescent="0.35">
      <c r="A25" s="147" t="s">
        <v>134</v>
      </c>
      <c r="B25" s="148">
        <f t="shared" si="2"/>
        <v>0</v>
      </c>
      <c r="C25" s="148">
        <f>SUMIFS(Sardegna!X:X,Sardegna!W:W,"*e ordinaria*",Sardegna!O:O,"*à*")+SUMIFS(Sardegna!Y:Y,Sardegna!W:W,"*e ordinaria*",Sardegna!O:O,"*à*")+SUMIFS(Sardegna!Z:Z,Sardegna!W:W,"*e ordinaria*",Sardegna!O:O,"*à*")</f>
        <v>0</v>
      </c>
      <c r="D25" s="148">
        <f>(SUMIFS(Sardegna!X:X,Sardegna!W:W,"*",Sardegna!O:O,"*à*")+SUMIFS(Sardegna!Y:Y,Sardegna!W:W,"*",Sardegna!O:O,"*à*")+SUMIFS(Sardegna!Z:Z,Sardegna!W:W,"*",Sardegna!O:O,"*à*"))-(SUMIFS(Sardegna!X:X,Sardegna!W:W,"*e ordinaria*",Sardegna!O:O,"*à*")+SUMIFS(Sardegna!Y:Y,Sardegna!W:W,"*e ordinaria*",Sardegna!O:O,"*à*")+SUMIFS(Sardegna!Z:Z,Sardegna!W:W,"*e ordinaria*",Sardegna!O:O,"*à*"))</f>
        <v>0</v>
      </c>
      <c r="E25" s="148">
        <f>(SUMIFS(Sardegna!X:X,Sardegna!W:W,"*e ordinaria*",Sardegna!O:O,"*")+SUMIFS(Sardegna!Y:Y,Sardegna!W:W,"*e ordinaria*",Sardegna!O:O,"*")+SUMIFS(Sardegna!Z:Z,Sardegna!W:W,"*e ordinaria*",Sardegna!O:O,"*"))-(SUMIFS(Sardegna!X:X,Sardegna!W:W,"*e ordinaria*",Sardegna!O:O,"*à*")+SUMIFS(Sardegna!Y:Y,Sardegna!W:W,"*e ordinaria*",Sardegna!O:O,"*à*")+SUMIFS(Sardegna!Z:Z,Sardegna!W:W,"*e ordinaria*",Sardegna!O:O,"*à*"))</f>
        <v>0</v>
      </c>
      <c r="F25" s="149">
        <f>(SUMIFS(Sardegna!X:X,Sardegna!W:W,"*",Sardegna!O:O,"*")+SUMIFS(Sardegna!Y:Y,Sardegna!W:W,"*",Sardegna!O:O,"*")+SUMIFS(Sardegna!Z:Z,Sardegna!W:W,"*",Sardegna!O:O,"*"))-(SUMIFS(Sardegna!X:X,Sardegna!W:W,"*",Sardegna!O:O,"*à*")+SUMIFS(Sardegna!Y:Y,Sardegna!W:W,"*",Sardegna!O:O,"*à*")+SUMIFS(Sardegna!Z:Z,Sardegna!W:W,"*",Sardegna!O:O,"*à*"))-(SUMIFS(Sardegna!X:X,Sardegna!W:W,"*e ordinaria*",Sardegna!O:O,"*")+SUMIFS(Sardegna!Y:Y,Sardegna!W:W,"*e ordinaria*",Sardegna!O:O,"*")+SUMIFS(Sardegna!Z:Z,Sardegna!W:W,"*e ordinaria*",Sardegna!O:O,"*"))-(SUMIFS(Sardegna!X:X,Sardegna!W:W,"*e ordinaria*",Sardegna!O:O,"*à*")+SUMIFS(Sardegna!Y:Y,Sardegna!W:W,"*e ordinaria*",Sardegna!O:O,"*à*")+SUMIFS(Sardegna!Z:Z,Sardegna!W:W,"*e ordinaria*",Sardegna!O:O,"*à*"))</f>
        <v>0</v>
      </c>
      <c r="G25" s="157"/>
      <c r="H25" s="121"/>
    </row>
    <row r="26" spans="1:12" ht="24.95" customHeight="1" x14ac:dyDescent="0.35">
      <c r="A26" s="147" t="s">
        <v>135</v>
      </c>
      <c r="B26" s="148">
        <f t="shared" si="2"/>
        <v>3822100</v>
      </c>
      <c r="C26" s="148">
        <f>SUMIFS(Sicilia!X:X,Sicilia!W:W,"*e ordinaria*",Sicilia!O:O,"*à*")+SUMIFS(Sicilia!Y:Y,Sicilia!W:W,"*e ordinaria*",Sicilia!O:O,"*à*")+SUMIFS(Sicilia!Z:Z,Sicilia!W:W,"*e ordinaria*",Sicilia!O:O,"*à*")</f>
        <v>0</v>
      </c>
      <c r="D26" s="148">
        <f>(SUMIFS(Sicilia!X:X,Sicilia!W:W,"*",Sicilia!O:O,"*à*")+SUMIFS(Sicilia!Y:Y,Sicilia!W:W,"*",Sicilia!O:O,"*à*")+SUMIFS(Sicilia!Z:Z,Sicilia!W:W,"*",Sicilia!O:O,"*à*"))-(SUMIFS(Sicilia!X:X,Sicilia!W:W,"*e ordinaria*",Sicilia!O:O,"*à*")+SUMIFS(Sicilia!Y:Y,Sicilia!W:W,"*e ordinaria*",Sicilia!O:O,"*à*")+SUMIFS(Sicilia!Z:Z,Sicilia!W:W,"*e ordinaria*",Sicilia!O:O,"*à*"))</f>
        <v>0</v>
      </c>
      <c r="E26" s="148">
        <f>(SUMIFS(Sicilia!X:X,Sicilia!W:W,"*e ordinaria*",Sicilia!O:O,"*")+SUMIFS(Sicilia!Y:Y,Sicilia!W:W,"*e ordinaria*",Sicilia!O:O,"*")+SUMIFS(Sicilia!Z:Z,Sicilia!W:W,"*e ordinaria*",Sicilia!O:O,"*"))-(SUMIFS(Sicilia!X:X,Sicilia!W:W,"*e ordinaria*",Sicilia!O:O,"*à*")+SUMIFS(Sicilia!Y:Y,Sicilia!W:W,"*e ordinaria*",Sicilia!O:O,"*à*")+SUMIFS(Sicilia!Z:Z,Sicilia!W:W,"*e ordinaria*",Sicilia!O:O,"*à*"))</f>
        <v>0</v>
      </c>
      <c r="F26" s="149">
        <f>(SUMIFS(Sicilia!X:X,Sicilia!W:W,"*",Sicilia!O:O,"*")+SUMIFS(Sicilia!Y:Y,Sicilia!W:W,"*",Sicilia!O:O,"*")+SUMIFS(Sicilia!Z:Z,Sicilia!W:W,"*",Sicilia!O:O,"*"))-(SUMIFS(Sicilia!X:X,Sicilia!W:W,"*",Sicilia!O:O,"*à*")+SUMIFS(Sicilia!Y:Y,Sicilia!W:W,"*",Sicilia!O:O,"*à*")+SUMIFS(Sicilia!Z:Z,Sicilia!W:W,"*",Sicilia!O:O,"*à*"))-(SUMIFS(Sicilia!X:X,Sicilia!W:W,"*e ordinaria*",Sicilia!O:O,"*")+SUMIFS(Sicilia!Y:Y,Sicilia!W:W,"*e ordinaria*",Sicilia!O:O,"*")+SUMIFS(Sicilia!Z:Z,Sicilia!W:W,"*e ordinaria*",Sicilia!O:O,"*"))-(SUMIFS(Sicilia!X:X,Sicilia!W:W,"*e ordinaria*",Sicilia!O:O,"*à*")+SUMIFS(Sicilia!Y:Y,Sicilia!W:W,"*e ordinaria*",Sicilia!O:O,"*à*")+SUMIFS(Sicilia!Z:Z,Sicilia!W:W,"*e ordinaria*",Sicilia!O:O,"*à*"))</f>
        <v>3822100</v>
      </c>
      <c r="G26" s="157"/>
      <c r="H26" s="121"/>
    </row>
    <row r="27" spans="1:12" ht="24.95" customHeight="1" x14ac:dyDescent="0.35">
      <c r="A27" s="147" t="s">
        <v>136</v>
      </c>
      <c r="B27" s="148">
        <f t="shared" si="2"/>
        <v>0</v>
      </c>
      <c r="C27" s="148">
        <f>SUMIFS(Toscana!X:X,Toscana!W:W,"*e ordinaria*",Toscana!O:O,"*à*")+SUMIFS(Toscana!Y:Y,Toscana!W:W,"*e ordinaria*",Toscana!O:O,"*à*")+SUMIFS(Toscana!Z:Z,Toscana!W:W,"*e ordinaria*",Toscana!O:O,"*à*")</f>
        <v>0</v>
      </c>
      <c r="D27" s="148">
        <f>(SUMIFS(Toscana!X:X,Toscana!W:W,"*",Toscana!O:O,"*à*")+SUMIFS(Toscana!Y:Y,Toscana!W:W,"*",Toscana!O:O,"*à*")+SUMIFS(Toscana!Z:Z,Toscana!W:W,"*",Toscana!O:O,"*à*"))-(SUMIFS(Toscana!X:X,Toscana!W:W,"*e ordinaria*",Toscana!O:O,"*à*")+SUMIFS(Toscana!Y:Y,Toscana!W:W,"*e ordinaria*",Toscana!O:O,"*à*")+SUMIFS(Toscana!Z:Z,Toscana!W:W,"*e ordinaria*",Toscana!O:O,"*à*"))</f>
        <v>0</v>
      </c>
      <c r="E27" s="148">
        <f>(SUMIFS(Toscana!X:X,Toscana!W:W,"*e ordinaria*",Toscana!O:O,"*")+SUMIFS(Toscana!Y:Y,Toscana!W:W,"*e ordinaria*",Toscana!O:O,"*")+SUMIFS(Toscana!Z:Z,Toscana!W:W,"*e ordinaria*",Toscana!O:O,"*"))-(SUMIFS(Toscana!X:X,Toscana!W:W,"*e ordinaria*",Toscana!O:O,"*à*")+SUMIFS(Toscana!Y:Y,Toscana!W:W,"*e ordinaria*",Toscana!O:O,"*à*")+SUMIFS(Toscana!Z:Z,Toscana!W:W,"*e ordinaria*",Toscana!O:O,"*à*"))</f>
        <v>0</v>
      </c>
      <c r="F27" s="149">
        <f>(SUMIFS(Toscana!X:X,Toscana!W:W,"*",Toscana!O:O,"*")+SUMIFS(Toscana!Y:Y,Toscana!W:W,"*",Toscana!O:O,"*")+SUMIFS(Toscana!Z:Z,Toscana!W:W,"*",Toscana!O:O,"*"))-(SUMIFS(Toscana!X:X,Toscana!W:W,"*",Toscana!O:O,"*à*")+SUMIFS(Toscana!Y:Y,Toscana!W:W,"*",Toscana!O:O,"*à*")+SUMIFS(Toscana!Z:Z,Toscana!W:W,"*",Toscana!O:O,"*à*"))-(SUMIFS(Toscana!X:X,Toscana!W:W,"*e ordinaria*",Toscana!O:O,"*")+SUMIFS(Toscana!Y:Y,Toscana!W:W,"*e ordinaria*",Toscana!O:O,"*")+SUMIFS(Toscana!Z:Z,Toscana!W:W,"*e ordinaria*",Toscana!O:O,"*"))-(SUMIFS(Toscana!X:X,Toscana!W:W,"*e ordinaria*",Toscana!O:O,"*à*")+SUMIFS(Toscana!Y:Y,Toscana!W:W,"*e ordinaria*",Toscana!O:O,"*à*")+SUMIFS(Toscana!Z:Z,Toscana!W:W,"*e ordinaria*",Toscana!O:O,"*à*"))</f>
        <v>0</v>
      </c>
      <c r="G27" s="157"/>
      <c r="H27" s="121"/>
    </row>
    <row r="28" spans="1:12" ht="24.95" customHeight="1" x14ac:dyDescent="0.35">
      <c r="A28" s="147" t="s">
        <v>137</v>
      </c>
      <c r="B28" s="148">
        <f t="shared" si="2"/>
        <v>0</v>
      </c>
      <c r="C28" s="148">
        <f>SUMIFS(Trento!X:X,Trento!W:W,"*e ordinaria*",Trento!O:O,"*à*")+SUMIFS(Trento!Y:Y,Trento!W:W,"*e ordinaria*",Trento!O:O,"*à*")+SUMIFS(Trento!Z:Z,Trento!W:W,"*e ordinaria*",Trento!O:O,"*à*")</f>
        <v>0</v>
      </c>
      <c r="D28" s="148">
        <f>(SUMIFS(Trento!X:X,Trento!W:W,"*",Trento!O:O,"*à*")+SUMIFS(Trento!Y:Y,Trento!W:W,"*",Trento!O:O,"*à*")+SUMIFS(Trento!Z:Z,Trento!W:W,"*",Trento!O:O,"*à*"))-(SUMIFS(Trento!X:X,Trento!W:W,"*e ordinaria*",Trento!O:O,"*à*")+SUMIFS(Trento!Y:Y,Trento!W:W,"*e ordinaria*",Trento!O:O,"*à*")+SUMIFS(Trento!Z:Z,Trento!W:W,"*e ordinaria*",Trento!O:O,"*à*"))</f>
        <v>0</v>
      </c>
      <c r="E28" s="148">
        <f>(SUMIFS(Trento!X:X,Trento!W:W,"*e ordinaria*",Trento!O:O,"*")+SUMIFS(Trento!Y:Y,Trento!W:W,"*e ordinaria*",Trento!O:O,"*")+SUMIFS(Trento!Z:Z,Trento!W:W,"*e ordinaria*",Trento!O:O,"*"))-(SUMIFS(Trento!X:X,Trento!W:W,"*e ordinaria*",Trento!O:O,"*à*")+SUMIFS(Trento!Y:Y,Trento!W:W,"*e ordinaria*",Trento!O:O,"*à*")+SUMIFS(Trento!Z:Z,Trento!W:W,"*e ordinaria*",Trento!O:O,"*à*"))</f>
        <v>0</v>
      </c>
      <c r="F28" s="149">
        <f>(SUMIFS(Trento!X:X,Trento!W:W,"*",Trento!O:O,"*")+SUMIFS(Trento!Y:Y,Trento!W:W,"*",Trento!O:O,"*")+SUMIFS(Trento!Z:Z,Trento!W:W,"*",Trento!O:O,"*"))-(SUMIFS(Trento!X:X,Trento!W:W,"*",Trento!O:O,"*à*")+SUMIFS(Trento!Y:Y,Trento!W:W,"*",Trento!O:O,"*à*")+SUMIFS(Trento!Z:Z,Trento!W:W,"*",Trento!O:O,"*à*"))-(SUMIFS(Trento!X:X,Trento!W:W,"*e ordinaria*",Trento!O:O,"*")+SUMIFS(Trento!Y:Y,Trento!W:W,"*e ordinaria*",Trento!O:O,"*")+SUMIFS(Trento!Z:Z,Trento!W:W,"*e ordinaria*",Trento!O:O,"*"))-(SUMIFS(Trento!X:X,Trento!W:W,"*e ordinaria*",Trento!O:O,"*à*")+SUMIFS(Trento!Y:Y,Trento!W:W,"*e ordinaria*",Trento!O:O,"*à*")+SUMIFS(Trento!Z:Z,Trento!W:W,"*e ordinaria*",Trento!O:O,"*à*"))</f>
        <v>0</v>
      </c>
      <c r="G28" s="157"/>
      <c r="H28" s="121"/>
    </row>
    <row r="29" spans="1:12" ht="24.95" customHeight="1" x14ac:dyDescent="0.35">
      <c r="A29" s="147" t="s">
        <v>138</v>
      </c>
      <c r="B29" s="148">
        <f t="shared" si="2"/>
        <v>0</v>
      </c>
      <c r="C29" s="148">
        <f>SUMIFS(Umbria!X:X,Umbria!W:W,"*e ordinaria*",Umbria!O:O,"*à*")+SUMIFS(Umbria!Y:Y,Umbria!W:W,"*e ordinaria*",Umbria!O:O,"*à*")+SUMIFS(Umbria!Z:Z,Umbria!W:W,"*e ordinaria*",Umbria!O:O,"*à*")</f>
        <v>0</v>
      </c>
      <c r="D29" s="148">
        <f>(SUMIFS(Umbria!X:X,Umbria!W:W,"*",Umbria!O:O,"*à*")+SUMIFS(Umbria!Y:Y,Umbria!W:W,"*",Umbria!O:O,"*à*")+SUMIFS(Umbria!Z:Z,Umbria!W:W,"*",Umbria!O:O,"*à*"))-(SUMIFS(Umbria!X:X,Umbria!W:W,"*e ordinaria*",Umbria!O:O,"*à*")+SUMIFS(Umbria!Y:Y,Umbria!W:W,"*e ordinaria*",Umbria!O:O,"*à*")+SUMIFS(Umbria!Z:Z,Umbria!W:W,"*e ordinaria*",Umbria!O:O,"*à*"))</f>
        <v>0</v>
      </c>
      <c r="E29" s="148">
        <f>(SUMIFS(Umbria!X:X,Umbria!W:W,"*e ordinaria*",Umbria!O:O,"*")+SUMIFS(Umbria!Y:Y,Umbria!W:W,"*e ordinaria*",Umbria!O:O,"*")+SUMIFS(Umbria!Z:Z,Umbria!W:W,"*e ordinaria*",Umbria!O:O,"*"))-(SUMIFS(Umbria!X:X,Umbria!W:W,"*e ordinaria*",Umbria!O:O,"*à*")+SUMIFS(Umbria!Y:Y,Umbria!W:W,"*e ordinaria*",Umbria!O:O,"*à*")+SUMIFS(Umbria!Z:Z,Umbria!W:W,"*e ordinaria*",Umbria!O:O,"*à*"))</f>
        <v>0</v>
      </c>
      <c r="F29" s="149">
        <f>(SUMIFS(Umbria!X:X,Umbria!W:W,"*",Umbria!O:O,"*")+SUMIFS(Umbria!Y:Y,Umbria!W:W,"*",Umbria!O:O,"*")+SUMIFS(Umbria!Z:Z,Umbria!W:W,"*",Umbria!O:O,"*"))-(SUMIFS(Umbria!X:X,Umbria!W:W,"*",Umbria!O:O,"*à*")+SUMIFS(Umbria!Y:Y,Umbria!W:W,"*",Umbria!O:O,"*à*")+SUMIFS(Umbria!Z:Z,Umbria!W:W,"*",Umbria!O:O,"*à*"))-(SUMIFS(Umbria!X:X,Umbria!W:W,"*e ordinaria*",Umbria!O:O,"*")+SUMIFS(Umbria!Y:Y,Umbria!W:W,"*e ordinaria*",Umbria!O:O,"*")+SUMIFS(Umbria!Z:Z,Umbria!W:W,"*e ordinaria*",Umbria!O:O,"*"))-(SUMIFS(Umbria!X:X,Umbria!W:W,"*e ordinaria*",Umbria!O:O,"*à*")+SUMIFS(Umbria!Y:Y,Umbria!W:W,"*e ordinaria*",Umbria!O:O,"*à*")+SUMIFS(Umbria!Z:Z,Umbria!W:W,"*e ordinaria*",Umbria!O:O,"*à*"))</f>
        <v>0</v>
      </c>
      <c r="G29" s="157"/>
      <c r="H29" s="121"/>
    </row>
    <row r="30" spans="1:12" ht="24.95" customHeight="1" x14ac:dyDescent="0.35">
      <c r="A30" s="147" t="s">
        <v>140</v>
      </c>
      <c r="B30" s="148">
        <f t="shared" si="2"/>
        <v>0</v>
      </c>
      <c r="C30" s="148">
        <f>SUMIFS(Valdaosta!X:X,Valdaosta!W:W,"*e ordinaria*",Valdaosta!O:O,"*à*")+SUMIFS(Valdaosta!Y:Y,Valdaosta!W:W,"*e ordinaria*",Valdaosta!O:O,"*à*")+SUMIFS(Valdaosta!Z:Z,Valdaosta!W:W,"*e ordinaria*",Valdaosta!O:O,"*à*")</f>
        <v>0</v>
      </c>
      <c r="D30" s="148">
        <f>(SUMIFS(Valdaosta!X:X,Valdaosta!W:W,"*",Valdaosta!O:O,"*à*")+SUMIFS(Valdaosta!Y:Y,Valdaosta!W:W,"*",Valdaosta!O:O,"*à*")+SUMIFS(Valdaosta!Z:Z,Valdaosta!W:W,"*",Valdaosta!O:O,"*à*"))-(SUMIFS(Valdaosta!X:X,Valdaosta!W:W,"*e ordinaria*",Valdaosta!O:O,"*à*")+SUMIFS(Valdaosta!Y:Y,Valdaosta!W:W,"*e ordinaria*",Valdaosta!O:O,"*à*")+SUMIFS(Valdaosta!Z:Z,Valdaosta!W:W,"*e ordinaria*",Valdaosta!O:O,"*à*"))</f>
        <v>0</v>
      </c>
      <c r="E30" s="148">
        <f>(SUMIFS(Valdaosta!X:X,Valdaosta!W:W,"*e ordinaria*",Valdaosta!O:O,"*")+SUMIFS(Valdaosta!Y:Y,Valdaosta!W:W,"*e ordinaria*",Valdaosta!O:O,"*")+SUMIFS(Valdaosta!Z:Z,Valdaosta!W:W,"*e ordinaria*",Valdaosta!O:O,"*"))-(SUMIFS(Valdaosta!X:X,Valdaosta!W:W,"*e ordinaria*",Valdaosta!O:O,"*à*")+SUMIFS(Valdaosta!Y:Y,Valdaosta!W:W,"*e ordinaria*",Valdaosta!O:O,"*à*")+SUMIFS(Valdaosta!Z:Z,Valdaosta!W:W,"*e ordinaria*",Valdaosta!O:O,"*à*"))</f>
        <v>0</v>
      </c>
      <c r="F30" s="149">
        <f>(SUMIFS(Valdaosta!X:X,Valdaosta!W:W,"*",Valdaosta!O:O,"*")+SUMIFS(Valdaosta!Y:Y,Valdaosta!W:W,"*",Valdaosta!O:O,"*")+SUMIFS(Valdaosta!Z:Z,Valdaosta!W:W,"*",Valdaosta!O:O,"*"))-(SUMIFS(Valdaosta!X:X,Valdaosta!W:W,"*",Valdaosta!O:O,"*à*")+SUMIFS(Valdaosta!Y:Y,Valdaosta!W:W,"*",Valdaosta!O:O,"*à*")+SUMIFS(Valdaosta!Z:Z,Valdaosta!W:W,"*",Valdaosta!O:O,"*à*"))-(SUMIFS(Valdaosta!X:X,Valdaosta!W:W,"*e ordinaria*",Valdaosta!O:O,"*")+SUMIFS(Valdaosta!Y:Y,Valdaosta!W:W,"*e ordinaria*",Valdaosta!O:O,"*")+SUMIFS(Valdaosta!Z:Z,Valdaosta!W:W,"*e ordinaria*",Valdaosta!O:O,"*"))-(SUMIFS(Valdaosta!X:X,Valdaosta!W:W,"*e ordinaria*",Valdaosta!O:O,"*à*")+SUMIFS(Valdaosta!Y:Y,Valdaosta!W:W,"*e ordinaria*",Valdaosta!O:O,"*à*")+SUMIFS(Valdaosta!Z:Z,Valdaosta!W:W,"*e ordinaria*",Valdaosta!O:O,"*à*"))</f>
        <v>0</v>
      </c>
      <c r="G30" s="157"/>
    </row>
    <row r="31" spans="1:12" ht="24.95" customHeight="1" x14ac:dyDescent="0.35">
      <c r="A31" s="147" t="s">
        <v>139</v>
      </c>
      <c r="B31" s="148">
        <f t="shared" si="2"/>
        <v>174420</v>
      </c>
      <c r="C31" s="148">
        <f>SUMIFS(Veneto!X:X,Veneto!W:W,"*e ordinaria*",Veneto!O:O,"*à*")+SUMIFS(Veneto!Y:Y,Veneto!W:W,"*e ordinaria*",Veneto!O:O,"*à*")+SUMIFS(Veneto!Z:Z,Veneto!W:W,"*e ordinaria*",Veneto!O:O,"*à*")</f>
        <v>0</v>
      </c>
      <c r="D31" s="148">
        <f>(SUMIFS(Veneto!X:X,Veneto!W:W,"*",Veneto!O:O,"*à*")+SUMIFS(Veneto!Y:Y,Veneto!W:W,"*",Veneto!O:O,"*à*")+SUMIFS(Veneto!Z:Z,Veneto!W:W,"*",Veneto!O:O,"*à*"))-(SUMIFS(Veneto!X:X,Veneto!W:W,"*e ordinaria*",Veneto!O:O,"*à*")+SUMIFS(Veneto!Y:Y,Veneto!W:W,"*e ordinaria*",Veneto!O:O,"*à*")+SUMIFS(Veneto!Z:Z,Veneto!W:W,"*e ordinaria*",Veneto!O:O,"*à*"))</f>
        <v>0</v>
      </c>
      <c r="E31" s="148">
        <f>(SUMIFS(Veneto!X:X,Veneto!W:W,"*e ordinaria*",Veneto!O:O,"*")+SUMIFS(Veneto!Y:Y,Veneto!W:W,"*e ordinaria*",Veneto!O:O,"*")+SUMIFS(Veneto!Z:Z,Veneto!W:W,"*e ordinaria*",Veneto!O:O,"*"))-(SUMIFS(Veneto!X:X,Veneto!W:W,"*e ordinaria*",Veneto!O:O,"*à*")+SUMIFS(Veneto!Y:Y,Veneto!W:W,"*e ordinaria*",Veneto!O:O,"*à*")+SUMIFS(Veneto!Z:Z,Veneto!W:W,"*e ordinaria*",Veneto!O:O,"*à*"))</f>
        <v>0</v>
      </c>
      <c r="F31" s="149">
        <f>(SUMIFS(Veneto!X:X,Veneto!W:W,"*",Veneto!O:O,"*")+SUMIFS(Veneto!Y:Y,Veneto!W:W,"*",Veneto!O:O,"*")+SUMIFS(Veneto!Z:Z,Veneto!W:W,"*",Veneto!O:O,"*"))-(SUMIFS(Veneto!X:X,Veneto!W:W,"*",Veneto!O:O,"*à*")+SUMIFS(Veneto!Y:Y,Veneto!W:W,"*",Veneto!O:O,"*à*")+SUMIFS(Veneto!Z:Z,Veneto!W:W,"*",Veneto!O:O,"*à*"))-(SUMIFS(Veneto!X:X,Veneto!W:W,"*e ordinaria*",Veneto!O:O,"*")+SUMIFS(Veneto!Y:Y,Veneto!W:W,"*e ordinaria*",Veneto!O:O,"*")+SUMIFS(Veneto!Z:Z,Veneto!W:W,"*e ordinaria*",Veneto!O:O,"*"))-(SUMIFS(Veneto!X:X,Veneto!W:W,"*e ordinaria*",Veneto!O:O,"*à*")+SUMIFS(Veneto!Y:Y,Veneto!W:W,"*e ordinaria*",Veneto!O:O,"*à*")+SUMIFS(Veneto!Z:Z,Veneto!W:W,"*e ordinaria*",Veneto!O:O,"*à*"))</f>
        <v>174420</v>
      </c>
      <c r="G31" s="157"/>
      <c r="H31" s="121"/>
    </row>
    <row r="32" spans="1:12" ht="24.95" customHeight="1" thickBot="1" x14ac:dyDescent="0.4">
      <c r="A32" s="150" t="s">
        <v>141</v>
      </c>
      <c r="B32" s="151">
        <f t="shared" si="2"/>
        <v>37824660.000000007</v>
      </c>
      <c r="C32" s="151">
        <f>SUMIFS(Dir_centrali!X:X,Dir_centrali!W:W,"*e ordinaria*",Dir_centrali!O:O,"*à*")+SUMIFS(Dir_centrali!Y:Y,Dir_centrali!W:W,"*e ordinaria*",Dir_centrali!O:O,"*à*")+SUMIFS(Dir_centrali!Z:Z,Dir_centrali!W:W,"*e ordinaria*",Dir_centrali!O:O,"*à*")</f>
        <v>1098187.9302995454</v>
      </c>
      <c r="D32" s="151">
        <f>(SUMIFS(Dir_centrali!X:X,Dir_centrali!W:W,"*",Dir_centrali!O:O,"*à*")+SUMIFS(Dir_centrali!Y:Y,Dir_centrali!W:W,"*",Dir_centrali!O:O,"*à*")+SUMIFS(Dir_centrali!Z:Z,Dir_centrali!W:W,"*",Dir_centrali!O:O,"*à*"))-(SUMIFS(Dir_centrali!X:X,Dir_centrali!W:W,"*e ordinaria*",Dir_centrali!O:O,"*à*")+SUMIFS(Dir_centrali!Y:Y,Dir_centrali!W:W,"*e ordinaria*",Dir_centrali!O:O,"*à*")+SUMIFS(Dir_centrali!Z:Z,Dir_centrali!W:W,"*e ordinaria*",Dir_centrali!O:O,"*à*"))</f>
        <v>0</v>
      </c>
      <c r="E32" s="151">
        <f>(SUMIFS(Dir_centrali!X:X,Dir_centrali!W:W,"*e ordinaria*",Dir_centrali!O:O,"*")+SUMIFS(Dir_centrali!Y:Y,Dir_centrali!W:W,"*e ordinaria*",Dir_centrali!O:O,"*")+SUMIFS(Dir_centrali!Z:Z,Dir_centrali!W:W,"*e ordinaria*",Dir_centrali!O:O,"*"))-(SUMIFS(Dir_centrali!X:X,Dir_centrali!W:W,"*e ordinaria*",Dir_centrali!O:O,"*à*")+SUMIFS(Dir_centrali!Y:Y,Dir_centrali!W:W,"*e ordinaria*",Dir_centrali!O:O,"*à*")+SUMIFS(Dir_centrali!Z:Z,Dir_centrali!W:W,"*e ordinaria*",Dir_centrali!O:O,"*à*"))</f>
        <v>36726472.069700465</v>
      </c>
      <c r="F32" s="152">
        <v>0</v>
      </c>
      <c r="G32" s="157"/>
      <c r="H32" s="121"/>
    </row>
    <row r="33" spans="1:8" ht="16.5" customHeight="1" thickBot="1" x14ac:dyDescent="0.35">
      <c r="A33" s="153"/>
      <c r="B33" s="154"/>
      <c r="C33" s="154"/>
      <c r="D33" s="154"/>
      <c r="E33" s="154"/>
      <c r="F33" s="154"/>
      <c r="H33" s="121"/>
    </row>
    <row r="34" spans="1:8" x14ac:dyDescent="0.3">
      <c r="A34" s="155" t="s">
        <v>142</v>
      </c>
      <c r="B34" s="190">
        <f>SUM(B11:B32)</f>
        <v>58102484.090000004</v>
      </c>
      <c r="C34" s="190">
        <f t="shared" ref="C34:F34" si="3">SUM(C11:C32)</f>
        <v>1098187.9302995454</v>
      </c>
      <c r="D34" s="190">
        <f t="shared" si="3"/>
        <v>2330388.96</v>
      </c>
      <c r="E34" s="190">
        <f t="shared" si="3"/>
        <v>36726472.069700465</v>
      </c>
      <c r="F34" s="191">
        <f t="shared" si="3"/>
        <v>17947435.129999999</v>
      </c>
      <c r="H34" s="121"/>
    </row>
    <row r="35" spans="1:8" x14ac:dyDescent="0.3">
      <c r="B35" s="125"/>
      <c r="C35" s="125"/>
      <c r="D35" s="125"/>
      <c r="E35" s="125"/>
      <c r="F35" s="125"/>
    </row>
    <row r="36" spans="1:8" x14ac:dyDescent="0.2">
      <c r="A36" s="159"/>
      <c r="B36" s="127"/>
      <c r="C36" s="125"/>
      <c r="D36" s="125"/>
      <c r="E36" s="125"/>
      <c r="F36" s="125"/>
    </row>
    <row r="37" spans="1:8" ht="24" customHeight="1" x14ac:dyDescent="0.2">
      <c r="A37" s="159"/>
      <c r="B37" s="127"/>
      <c r="C37" s="125"/>
      <c r="D37" s="125"/>
      <c r="E37" s="125"/>
      <c r="F37" s="125"/>
    </row>
    <row r="38" spans="1:8" x14ac:dyDescent="0.3">
      <c r="B38" s="158"/>
      <c r="C38" s="125"/>
      <c r="D38" s="125"/>
      <c r="E38" s="125"/>
      <c r="F38" s="125"/>
    </row>
    <row r="39" spans="1:8" x14ac:dyDescent="0.3">
      <c r="A39" s="126"/>
      <c r="B39" s="127"/>
      <c r="C39" s="125"/>
      <c r="D39" s="160"/>
      <c r="E39" s="161"/>
      <c r="F39" s="162"/>
    </row>
    <row r="40" spans="1:8" ht="18.75" customHeight="1" x14ac:dyDescent="0.2">
      <c r="A40" s="163"/>
      <c r="D40" s="164"/>
      <c r="E40" s="164"/>
      <c r="F40" s="164"/>
    </row>
    <row r="41" spans="1:8" x14ac:dyDescent="0.3">
      <c r="D41" s="164"/>
      <c r="E41" s="164"/>
      <c r="F41" s="164"/>
    </row>
    <row r="42" spans="1:8" x14ac:dyDescent="0.3">
      <c r="A42" s="165"/>
      <c r="B42" s="164"/>
      <c r="D42" s="164"/>
      <c r="E42" s="164"/>
      <c r="F42" s="164"/>
    </row>
    <row r="43" spans="1:8" x14ac:dyDescent="0.3">
      <c r="A43" s="263"/>
      <c r="B43" s="166"/>
      <c r="D43" s="167"/>
      <c r="E43" s="166"/>
      <c r="F43" s="164"/>
    </row>
    <row r="44" spans="1:8" ht="24.75" customHeight="1" x14ac:dyDescent="0.3">
      <c r="A44" s="263"/>
      <c r="B44" s="166"/>
      <c r="D44" s="164"/>
      <c r="E44" s="164"/>
      <c r="F44" s="164"/>
    </row>
    <row r="45" spans="1:8" x14ac:dyDescent="0.3">
      <c r="A45" s="165"/>
      <c r="B45" s="164"/>
      <c r="D45" s="164"/>
      <c r="E45" s="164"/>
      <c r="F45" s="164"/>
    </row>
    <row r="46" spans="1:8" x14ac:dyDescent="0.3">
      <c r="A46" s="167"/>
      <c r="B46" s="166"/>
      <c r="D46" s="167"/>
      <c r="E46" s="166"/>
      <c r="F46" s="164"/>
    </row>
    <row r="47" spans="1:8" x14ac:dyDescent="0.3">
      <c r="A47" s="165"/>
      <c r="B47" s="164"/>
      <c r="D47" s="164"/>
      <c r="E47" s="164"/>
      <c r="F47" s="164"/>
    </row>
  </sheetData>
  <sheetProtection password="C9C1" sheet="1" objects="1" scenarios="1"/>
  <mergeCells count="8">
    <mergeCell ref="A1:F1"/>
    <mergeCell ref="A3:F3"/>
    <mergeCell ref="A5:F5"/>
    <mergeCell ref="E7:F8"/>
    <mergeCell ref="A43:A44"/>
    <mergeCell ref="A7:A9"/>
    <mergeCell ref="B7:B9"/>
    <mergeCell ref="C7:D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R45"/>
  <sheetViews>
    <sheetView view="pageBreakPreview" zoomScale="55" zoomScaleNormal="160" zoomScaleSheetLayoutView="55" workbookViewId="0">
      <pane ySplit="9" topLeftCell="A10" activePane="bottomLeft" state="frozen"/>
      <selection pane="bottomLeft" activeCell="A10" sqref="A10:AD11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3" width="19.42578125" style="6" bestFit="1" customWidth="1"/>
    <col min="4" max="4" width="16.7109375" style="6" customWidth="1"/>
    <col min="5" max="6" width="10.7109375" style="6" customWidth="1"/>
    <col min="7" max="7" width="18" style="6" bestFit="1" customWidth="1"/>
    <col min="8" max="8" width="11.7109375" style="6" customWidth="1"/>
    <col min="9" max="9" width="12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4.140625" style="6" customWidth="1"/>
    <col min="20" max="20" width="35.7109375" style="13" customWidth="1"/>
    <col min="21" max="21" width="11.5703125" style="13" customWidth="1"/>
    <col min="22" max="22" width="20.5703125" style="13" customWidth="1"/>
    <col min="23" max="23" width="16.5703125" style="13" customWidth="1"/>
    <col min="24" max="24" width="17.140625" style="13" bestFit="1" customWidth="1"/>
    <col min="25" max="25" width="15.7109375" style="13" customWidth="1"/>
    <col min="26" max="26" width="15.7109375" style="6" customWidth="1"/>
    <col min="27" max="27" width="13.7109375" style="6" customWidth="1"/>
    <col min="28" max="28" width="25.42578125" style="6" customWidth="1"/>
    <col min="29" max="29" width="12.5703125" style="6" customWidth="1"/>
    <col min="30" max="30" width="15.42578125" style="6" customWidth="1"/>
    <col min="31" max="31" width="9.5703125" style="6" customWidth="1"/>
    <col min="32" max="32" width="10.5703125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171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60" t="s">
        <v>59</v>
      </c>
      <c r="Q9" s="6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61" t="s">
        <v>90</v>
      </c>
      <c r="AF9" s="62" t="s">
        <v>91</v>
      </c>
      <c r="AG9" s="341"/>
    </row>
    <row r="10" spans="1:33" ht="92.25" customHeight="1" x14ac:dyDescent="0.15">
      <c r="A10" s="26"/>
      <c r="B10" s="27"/>
      <c r="C10" s="27"/>
      <c r="D10" s="48"/>
      <c r="E10" s="27"/>
      <c r="F10" s="27"/>
      <c r="G10" s="68"/>
      <c r="H10" s="27"/>
      <c r="I10" s="27"/>
      <c r="J10" s="27"/>
      <c r="K10" s="27"/>
      <c r="L10" s="27"/>
      <c r="M10" s="27"/>
      <c r="N10" s="26"/>
      <c r="O10" s="29"/>
      <c r="P10" s="28"/>
      <c r="Q10" s="28"/>
      <c r="R10" s="29"/>
      <c r="S10" s="30"/>
      <c r="T10" s="26"/>
      <c r="U10" s="28"/>
      <c r="V10" s="31"/>
      <c r="W10" s="28"/>
      <c r="X10" s="43"/>
      <c r="Y10" s="43"/>
      <c r="Z10" s="43"/>
      <c r="AA10" s="43"/>
      <c r="AB10" s="43"/>
      <c r="AC10" s="43"/>
      <c r="AD10" s="43"/>
      <c r="AE10" s="43"/>
      <c r="AF10" s="31"/>
      <c r="AG10" s="18"/>
    </row>
    <row r="11" spans="1:33" ht="14.25" x14ac:dyDescent="0.1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thickBo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15" thickBot="1" x14ac:dyDescent="0.25">
      <c r="A19" s="32"/>
      <c r="B19" s="3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59" t="s">
        <v>6</v>
      </c>
      <c r="U19" s="59"/>
      <c r="V19" s="59"/>
      <c r="W19" s="59"/>
      <c r="X19" s="47">
        <f t="shared" ref="X19:AE19" si="0">SUM(X10:X18)</f>
        <v>0</v>
      </c>
      <c r="Y19" s="44">
        <f t="shared" si="0"/>
        <v>0</v>
      </c>
      <c r="Z19" s="44">
        <f t="shared" si="0"/>
        <v>0</v>
      </c>
      <c r="AA19" s="44">
        <f t="shared" si="0"/>
        <v>0</v>
      </c>
      <c r="AB19" s="44">
        <f t="shared" si="0"/>
        <v>0</v>
      </c>
      <c r="AC19" s="44">
        <f t="shared" si="0"/>
        <v>0</v>
      </c>
      <c r="AD19" s="44">
        <f t="shared" si="0"/>
        <v>0</v>
      </c>
      <c r="AE19" s="45">
        <f t="shared" si="0"/>
        <v>0</v>
      </c>
      <c r="AF19" s="33"/>
      <c r="AG19" s="17"/>
    </row>
    <row r="20" spans="1:33" ht="14.25" x14ac:dyDescent="0.2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4"/>
      <c r="Y20" s="34"/>
      <c r="Z20" s="35"/>
      <c r="AA20" s="35"/>
      <c r="AB20" s="35"/>
      <c r="AC20" s="35"/>
      <c r="AD20" s="35"/>
      <c r="AE20" s="35"/>
      <c r="AF20" s="35"/>
      <c r="AG20" s="9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36"/>
      <c r="U21" s="36"/>
      <c r="V21" s="36"/>
      <c r="W21" s="36"/>
      <c r="X21" s="37"/>
      <c r="Y21" s="37"/>
      <c r="Z21" s="38"/>
      <c r="AA21" s="38"/>
      <c r="AB21" s="38"/>
      <c r="AC21" s="38"/>
      <c r="AD21" s="38"/>
      <c r="AE21" s="38"/>
      <c r="AF21" s="38"/>
      <c r="AG21" s="10"/>
    </row>
    <row r="22" spans="1:33" ht="14.25" x14ac:dyDescent="0.15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1"/>
    </row>
    <row r="23" spans="1:33" ht="15" customHeight="1" x14ac:dyDescent="0.2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35"/>
      <c r="AA23" s="335"/>
      <c r="AB23" s="335"/>
      <c r="AC23" s="335"/>
      <c r="AD23" s="335"/>
      <c r="AE23" s="335"/>
      <c r="AF23" s="34"/>
      <c r="AG23" s="15"/>
    </row>
    <row r="24" spans="1:33" ht="14.25" x14ac:dyDescent="0.2">
      <c r="A24" s="337" t="s">
        <v>46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24"/>
      <c r="V24" s="24"/>
      <c r="W24" s="24"/>
      <c r="X24" s="24"/>
      <c r="Y24" s="24"/>
      <c r="Z24" s="338"/>
      <c r="AA24" s="338"/>
      <c r="AB24" s="338"/>
      <c r="AC24" s="338"/>
      <c r="AD24" s="338"/>
      <c r="AE24" s="338"/>
      <c r="AF24" s="63"/>
      <c r="AG24" s="14"/>
    </row>
    <row r="25" spans="1:33" ht="14.25" x14ac:dyDescent="0.2">
      <c r="A25" s="337" t="s">
        <v>54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39"/>
      <c r="Y25" s="39"/>
      <c r="Z25" s="40"/>
      <c r="AA25" s="40"/>
      <c r="AB25" s="40"/>
      <c r="AC25" s="40"/>
      <c r="AD25" s="40"/>
      <c r="AE25" s="40"/>
      <c r="AF25" s="40"/>
      <c r="AG25" s="8"/>
    </row>
    <row r="26" spans="1:33" ht="14.25" x14ac:dyDescent="0.2">
      <c r="A26" s="337" t="s">
        <v>84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85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24"/>
      <c r="Y27" s="24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87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x14ac:dyDescent="0.15">
      <c r="A31" s="20"/>
      <c r="B31" s="2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7"/>
      <c r="U31" s="7"/>
      <c r="V31" s="7"/>
      <c r="W31" s="7"/>
      <c r="X31" s="7"/>
      <c r="Y31" s="7"/>
      <c r="Z31" s="8"/>
      <c r="AA31" s="8"/>
      <c r="AB31" s="8"/>
      <c r="AC31" s="8"/>
      <c r="AD31" s="8"/>
      <c r="AE31" s="8"/>
      <c r="AF31" s="8"/>
      <c r="AG31" s="8"/>
    </row>
    <row r="37" spans="20:44" ht="14.25" x14ac:dyDescent="0.2"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348"/>
      <c r="AE37" s="348"/>
      <c r="AF37" s="348"/>
      <c r="AG37" s="348"/>
      <c r="AH37" s="58"/>
      <c r="AI37" s="58"/>
      <c r="AJ37" s="58"/>
      <c r="AK37" s="58"/>
      <c r="AL37" s="58"/>
      <c r="AM37" s="58"/>
      <c r="AN37" s="58"/>
      <c r="AO37" s="58"/>
    </row>
    <row r="38" spans="20:44" ht="14.25" x14ac:dyDescent="0.2"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5" spans="20:44" ht="14.25" x14ac:dyDescent="0.2">
      <c r="Z45" s="335" t="s">
        <v>42</v>
      </c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</row>
  </sheetData>
  <protectedRanges>
    <protectedRange password="CF7A" sqref="N11:N18 P11:Q18" name="Intervallo1_3"/>
    <protectedRange password="CF7A" sqref="N10" name="Intervallo1_3_1"/>
    <protectedRange password="CF7A" sqref="P10:Q10" name="Intervallo1_3_2"/>
  </protectedRanges>
  <dataConsolidate/>
  <mergeCells count="48">
    <mergeCell ref="T39:AO39"/>
    <mergeCell ref="T40:AO40"/>
    <mergeCell ref="Z45:AR45"/>
    <mergeCell ref="A25:T25"/>
    <mergeCell ref="A26:T26"/>
    <mergeCell ref="A27:T27"/>
    <mergeCell ref="A28:T28"/>
    <mergeCell ref="AD37:AG37"/>
    <mergeCell ref="T38:AO38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4:T24"/>
    <mergeCell ref="Z24:AE24"/>
    <mergeCell ref="X6:AF7"/>
    <mergeCell ref="Z23:AB23"/>
    <mergeCell ref="AC23:AE23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3" fitToHeight="0" orientation="landscape" r:id="rId1"/>
  <headerFooter>
    <oddFooter>&amp;CPagina &amp;P di &amp;P &amp;RSCHEDA 2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198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201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10" sqref="A10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6" width="10.7109375" style="6" customWidth="1"/>
    <col min="7" max="7" width="22.5703125" style="6" customWidth="1"/>
    <col min="8" max="8" width="11.7109375" style="6" customWidth="1"/>
    <col min="9" max="9" width="12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4.140625" style="6" customWidth="1"/>
    <col min="20" max="20" width="35.7109375" style="13" customWidth="1"/>
    <col min="21" max="21" width="11.5703125" style="13" customWidth="1"/>
    <col min="22" max="22" width="20.5703125" style="13" customWidth="1"/>
    <col min="23" max="23" width="16.5703125" style="13" customWidth="1"/>
    <col min="24" max="24" width="17.7109375" style="13" customWidth="1"/>
    <col min="25" max="25" width="18.140625" style="13" customWidth="1"/>
    <col min="26" max="26" width="16.7109375" style="6" customWidth="1"/>
    <col min="27" max="27" width="13.7109375" style="6" customWidth="1"/>
    <col min="28" max="28" width="17.710937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0.5703125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150</v>
      </c>
      <c r="Y8" s="342" t="s">
        <v>154</v>
      </c>
      <c r="Z8" s="344" t="s">
        <v>209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80" t="s">
        <v>59</v>
      </c>
      <c r="Q9" s="18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78" t="s">
        <v>90</v>
      </c>
      <c r="AF9" s="181" t="s">
        <v>91</v>
      </c>
      <c r="AG9" s="341"/>
    </row>
    <row r="10" spans="1:33" ht="86.25" customHeight="1" x14ac:dyDescent="0.15">
      <c r="A10" s="26" t="s">
        <v>334</v>
      </c>
      <c r="B10" s="27"/>
      <c r="C10" s="27"/>
      <c r="D10" s="48" t="s">
        <v>164</v>
      </c>
      <c r="E10" s="48" t="s">
        <v>212</v>
      </c>
      <c r="F10" s="48" t="s">
        <v>213</v>
      </c>
      <c r="G10" s="29" t="s">
        <v>214</v>
      </c>
      <c r="H10" s="48" t="s">
        <v>108</v>
      </c>
      <c r="I10" s="27" t="s">
        <v>108</v>
      </c>
      <c r="J10" s="27" t="s">
        <v>215</v>
      </c>
      <c r="K10" s="27" t="s">
        <v>216</v>
      </c>
      <c r="L10" s="27" t="s">
        <v>217</v>
      </c>
      <c r="M10" s="27" t="s">
        <v>218</v>
      </c>
      <c r="N10" s="28"/>
      <c r="O10" s="29" t="s">
        <v>13</v>
      </c>
      <c r="P10" s="28" t="s">
        <v>219</v>
      </c>
      <c r="Q10" s="28" t="s">
        <v>220</v>
      </c>
      <c r="R10" s="29" t="s">
        <v>63</v>
      </c>
      <c r="S10" s="30" t="s">
        <v>148</v>
      </c>
      <c r="T10" s="28" t="s">
        <v>221</v>
      </c>
      <c r="U10" s="28" t="s">
        <v>81</v>
      </c>
      <c r="V10" s="28" t="s">
        <v>31</v>
      </c>
      <c r="W10" s="28" t="s">
        <v>104</v>
      </c>
      <c r="X10" s="43">
        <v>2250000</v>
      </c>
      <c r="Y10" s="43">
        <v>2250000</v>
      </c>
      <c r="Z10" s="43">
        <v>2000000</v>
      </c>
      <c r="AA10" s="43"/>
      <c r="AB10" s="43">
        <v>6500000</v>
      </c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82" t="s">
        <v>6</v>
      </c>
      <c r="U20" s="182"/>
      <c r="V20" s="182"/>
      <c r="W20" s="182"/>
      <c r="X20" s="47">
        <f>SUM(X10:X19)</f>
        <v>2250000</v>
      </c>
      <c r="Y20" s="44">
        <f t="shared" ref="Y20:AE20" si="0">SUM(Y10:Y19)</f>
        <v>2250000</v>
      </c>
      <c r="Z20" s="44">
        <f t="shared" si="0"/>
        <v>2000000</v>
      </c>
      <c r="AA20" s="44">
        <f t="shared" si="0"/>
        <v>0</v>
      </c>
      <c r="AB20" s="44">
        <f t="shared" si="0"/>
        <v>6500000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79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348"/>
      <c r="AE38" s="348"/>
      <c r="AF38" s="348"/>
      <c r="AG38" s="348"/>
      <c r="AH38" s="177"/>
      <c r="AI38" s="177"/>
      <c r="AJ38" s="177"/>
      <c r="AK38" s="177"/>
      <c r="AL38" s="177"/>
      <c r="AM38" s="177"/>
      <c r="AN38" s="177"/>
      <c r="AO38" s="177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_1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dataValidations count="1">
    <dataValidation allowBlank="1" showInputMessage="1" showErrorMessage="1" error="A cura della Direzione Centrale" sqref="A10:A19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43" orientation="landscape" r:id="rId1"/>
  <headerFooter>
    <oddFooter>&amp;CPagina &amp;P di &amp;P &amp;RSCHEDA 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'\\entratead.finanze.it\NAS\Roma-L7I\dcamm\Gestione immobili e servizi tecnici\SERV.AMM\PIANI ANNUALI E TRIENNALI\PTL\PTL 2022-2024\LIGURIA\[PTL 2022-2024 LIGURIA.xlsx]Foglio1'!#REF!</xm:f>
          </x14:formula1>
          <xm:sqref>O10:O19 R10:R19 AC10:AG19 U10:W19 H10:I19</xm:sqref>
        </x14:dataValidation>
        <x14:dataValidation type="list" allowBlank="1" showErrorMessage="1" error="Classificazione secondo Sistema CUP 33 - 003_x000a_">
          <x14:formula1>
            <xm:f>'\\entratead.finanze.it\NAS\Roma-L7I\dcamm\Gestione immobili e servizi tecnici\SERV.AMM\PIANI ANNUALI E TRIENNALI\PTL\PTL 2022-2024\LIGURIA\[PTL 2022-2024 LIGURIA.xlsx]Foglio1'!#REF!</xm:f>
          </x14:formula1>
          <xm:sqref>S10:S19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10" sqref="A10:XFD10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81" t="s">
        <v>317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</row>
    <row r="2" spans="1:33" ht="15" x14ac:dyDescent="0.15">
      <c r="A2" s="395" t="s">
        <v>208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</row>
    <row r="3" spans="1:33" ht="15" x14ac:dyDescent="0.15">
      <c r="A3" s="395" t="s">
        <v>43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</row>
    <row r="4" spans="1:33" ht="15" x14ac:dyDescent="0.15">
      <c r="A4" s="395" t="s">
        <v>44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</row>
    <row r="5" spans="1:33" x14ac:dyDescent="0.15">
      <c r="A5" s="222"/>
      <c r="B5" s="222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1"/>
      <c r="AA5" s="211"/>
      <c r="AB5" s="211"/>
      <c r="AC5" s="211"/>
      <c r="AD5" s="211"/>
      <c r="AE5" s="211"/>
      <c r="AF5" s="211"/>
      <c r="AG5" s="211"/>
    </row>
    <row r="6" spans="1:33" s="19" customFormat="1" ht="12" customHeight="1" x14ac:dyDescent="0.2">
      <c r="A6" s="366" t="s">
        <v>45</v>
      </c>
      <c r="B6" s="366" t="s">
        <v>47</v>
      </c>
      <c r="C6" s="360" t="s">
        <v>51</v>
      </c>
      <c r="D6" s="360" t="s">
        <v>48</v>
      </c>
      <c r="E6" s="389" t="s">
        <v>52</v>
      </c>
      <c r="F6" s="390"/>
      <c r="G6" s="391"/>
      <c r="H6" s="366" t="s">
        <v>53</v>
      </c>
      <c r="I6" s="366" t="s">
        <v>55</v>
      </c>
      <c r="J6" s="403" t="s">
        <v>56</v>
      </c>
      <c r="K6" s="403"/>
      <c r="L6" s="403"/>
      <c r="M6" s="366" t="s">
        <v>112</v>
      </c>
      <c r="N6" s="363" t="s">
        <v>10</v>
      </c>
      <c r="O6" s="363" t="s">
        <v>11</v>
      </c>
      <c r="P6" s="370" t="s">
        <v>12</v>
      </c>
      <c r="Q6" s="371"/>
      <c r="R6" s="360" t="s">
        <v>77</v>
      </c>
      <c r="S6" s="360" t="s">
        <v>78</v>
      </c>
      <c r="T6" s="360" t="s">
        <v>79</v>
      </c>
      <c r="U6" s="360" t="s">
        <v>80</v>
      </c>
      <c r="V6" s="363" t="s">
        <v>21</v>
      </c>
      <c r="W6" s="363" t="s">
        <v>100</v>
      </c>
      <c r="X6" s="382" t="s">
        <v>110</v>
      </c>
      <c r="Y6" s="383"/>
      <c r="Z6" s="383"/>
      <c r="AA6" s="383"/>
      <c r="AB6" s="383"/>
      <c r="AC6" s="383"/>
      <c r="AD6" s="383"/>
      <c r="AE6" s="383"/>
      <c r="AF6" s="384"/>
      <c r="AG6" s="396" t="s">
        <v>92</v>
      </c>
    </row>
    <row r="7" spans="1:33" s="19" customFormat="1" ht="12" customHeight="1" x14ac:dyDescent="0.2">
      <c r="A7" s="367"/>
      <c r="B7" s="367"/>
      <c r="C7" s="361"/>
      <c r="D7" s="361"/>
      <c r="E7" s="392"/>
      <c r="F7" s="393"/>
      <c r="G7" s="394"/>
      <c r="H7" s="367"/>
      <c r="I7" s="367"/>
      <c r="J7" s="403"/>
      <c r="K7" s="403"/>
      <c r="L7" s="403"/>
      <c r="M7" s="367"/>
      <c r="N7" s="364"/>
      <c r="O7" s="364"/>
      <c r="P7" s="372"/>
      <c r="Q7" s="373"/>
      <c r="R7" s="361"/>
      <c r="S7" s="361"/>
      <c r="T7" s="361"/>
      <c r="U7" s="361"/>
      <c r="V7" s="364"/>
      <c r="W7" s="364"/>
      <c r="X7" s="385"/>
      <c r="Y7" s="386"/>
      <c r="Z7" s="386"/>
      <c r="AA7" s="386"/>
      <c r="AB7" s="386"/>
      <c r="AC7" s="386"/>
      <c r="AD7" s="386"/>
      <c r="AE7" s="386"/>
      <c r="AF7" s="387"/>
      <c r="AG7" s="397"/>
    </row>
    <row r="8" spans="1:33" s="19" customFormat="1" ht="26.25" customHeight="1" x14ac:dyDescent="0.2">
      <c r="A8" s="367"/>
      <c r="B8" s="367"/>
      <c r="C8" s="361"/>
      <c r="D8" s="361"/>
      <c r="E8" s="392"/>
      <c r="F8" s="393"/>
      <c r="G8" s="394"/>
      <c r="H8" s="367"/>
      <c r="I8" s="367"/>
      <c r="J8" s="403" t="s">
        <v>57</v>
      </c>
      <c r="K8" s="403" t="s">
        <v>58</v>
      </c>
      <c r="L8" s="403" t="s">
        <v>59</v>
      </c>
      <c r="M8" s="367"/>
      <c r="N8" s="364"/>
      <c r="O8" s="364"/>
      <c r="P8" s="374"/>
      <c r="Q8" s="375"/>
      <c r="R8" s="361"/>
      <c r="S8" s="361"/>
      <c r="T8" s="361"/>
      <c r="U8" s="361"/>
      <c r="V8" s="364"/>
      <c r="W8" s="364"/>
      <c r="X8" s="399" t="s">
        <v>150</v>
      </c>
      <c r="Y8" s="399" t="s">
        <v>154</v>
      </c>
      <c r="Z8" s="401" t="s">
        <v>209</v>
      </c>
      <c r="AA8" s="376" t="s">
        <v>86</v>
      </c>
      <c r="AB8" s="376" t="s">
        <v>111</v>
      </c>
      <c r="AC8" s="376" t="s">
        <v>98</v>
      </c>
      <c r="AD8" s="376" t="s">
        <v>88</v>
      </c>
      <c r="AE8" s="388" t="s">
        <v>89</v>
      </c>
      <c r="AF8" s="388"/>
      <c r="AG8" s="397"/>
    </row>
    <row r="9" spans="1:33" s="19" customFormat="1" ht="44.25" customHeight="1" x14ac:dyDescent="0.2">
      <c r="A9" s="368"/>
      <c r="B9" s="368"/>
      <c r="C9" s="362"/>
      <c r="D9" s="362"/>
      <c r="E9" s="224" t="s">
        <v>49</v>
      </c>
      <c r="F9" s="224" t="s">
        <v>50</v>
      </c>
      <c r="G9" s="224" t="s">
        <v>99</v>
      </c>
      <c r="H9" s="368"/>
      <c r="I9" s="368"/>
      <c r="J9" s="403"/>
      <c r="K9" s="403"/>
      <c r="L9" s="403"/>
      <c r="M9" s="368"/>
      <c r="N9" s="365"/>
      <c r="O9" s="365"/>
      <c r="P9" s="225" t="s">
        <v>59</v>
      </c>
      <c r="Q9" s="225" t="s">
        <v>76</v>
      </c>
      <c r="R9" s="362"/>
      <c r="S9" s="362"/>
      <c r="T9" s="362"/>
      <c r="U9" s="362"/>
      <c r="V9" s="365"/>
      <c r="W9" s="365"/>
      <c r="X9" s="400"/>
      <c r="Y9" s="400"/>
      <c r="Z9" s="402"/>
      <c r="AA9" s="377"/>
      <c r="AB9" s="377"/>
      <c r="AC9" s="377"/>
      <c r="AD9" s="377"/>
      <c r="AE9" s="226" t="s">
        <v>90</v>
      </c>
      <c r="AF9" s="227" t="s">
        <v>91</v>
      </c>
      <c r="AG9" s="398"/>
    </row>
    <row r="10" spans="1:33" ht="86.25" customHeight="1" thickBot="1" x14ac:dyDescent="0.2">
      <c r="A10" s="228"/>
      <c r="B10" s="229"/>
      <c r="C10" s="229"/>
      <c r="D10" s="250"/>
      <c r="E10" s="229"/>
      <c r="F10" s="229"/>
      <c r="G10" s="229"/>
      <c r="H10" s="229"/>
      <c r="I10" s="229"/>
      <c r="J10" s="229"/>
      <c r="K10" s="229"/>
      <c r="L10" s="229"/>
      <c r="M10" s="229"/>
      <c r="N10" s="230"/>
      <c r="O10" s="231"/>
      <c r="P10" s="230"/>
      <c r="Q10" s="230"/>
      <c r="R10" s="231"/>
      <c r="S10" s="232"/>
      <c r="T10" s="230"/>
      <c r="U10" s="230"/>
      <c r="V10" s="230"/>
      <c r="W10" s="230"/>
      <c r="X10" s="246"/>
      <c r="Y10" s="249"/>
      <c r="Z10" s="249"/>
      <c r="AA10" s="246"/>
      <c r="AB10" s="246"/>
      <c r="AC10" s="246"/>
      <c r="AD10" s="246"/>
      <c r="AE10" s="246"/>
      <c r="AF10" s="233"/>
      <c r="AG10" s="219"/>
    </row>
    <row r="11" spans="1:33" ht="103.5" customHeight="1" thickBot="1" x14ac:dyDescent="0.25">
      <c r="A11" s="234"/>
      <c r="B11" s="234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51" t="s">
        <v>6</v>
      </c>
      <c r="U11" s="251"/>
      <c r="V11" s="251"/>
      <c r="W11" s="251"/>
      <c r="X11" s="247">
        <v>1415000</v>
      </c>
      <c r="Y11" s="247">
        <v>0</v>
      </c>
      <c r="Z11" s="247">
        <v>0</v>
      </c>
      <c r="AA11" s="247">
        <v>0</v>
      </c>
      <c r="AB11" s="247">
        <v>1415000</v>
      </c>
      <c r="AC11" s="247">
        <v>0</v>
      </c>
      <c r="AD11" s="247">
        <v>0</v>
      </c>
      <c r="AE11" s="248">
        <v>0</v>
      </c>
      <c r="AF11" s="235"/>
      <c r="AG11" s="218"/>
    </row>
    <row r="12" spans="1:33" ht="32.1" customHeight="1" x14ac:dyDescent="0.2">
      <c r="A12" s="234"/>
      <c r="B12" s="234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36"/>
      <c r="Y12" s="236"/>
      <c r="Z12" s="237"/>
      <c r="AA12" s="237"/>
      <c r="AB12" s="237"/>
      <c r="AC12" s="237"/>
      <c r="AD12" s="237"/>
      <c r="AE12" s="237"/>
      <c r="AF12" s="237"/>
      <c r="AG12" s="212"/>
    </row>
    <row r="13" spans="1:33" ht="32.1" customHeight="1" x14ac:dyDescent="0.2">
      <c r="A13" s="234"/>
      <c r="B13" s="234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38"/>
      <c r="U13" s="238"/>
      <c r="V13" s="238"/>
      <c r="W13" s="238"/>
      <c r="X13" s="239"/>
      <c r="Y13" s="239"/>
      <c r="Z13" s="240"/>
      <c r="AA13" s="240"/>
      <c r="AB13" s="240"/>
      <c r="AC13" s="240"/>
      <c r="AD13" s="240"/>
      <c r="AE13" s="240"/>
      <c r="AF13" s="240"/>
      <c r="AG13" s="213"/>
    </row>
    <row r="14" spans="1:33" ht="32.1" customHeight="1" x14ac:dyDescent="0.15">
      <c r="A14" s="234"/>
      <c r="B14" s="234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38"/>
      <c r="U14" s="238"/>
      <c r="V14" s="238"/>
      <c r="W14" s="238"/>
      <c r="X14" s="238"/>
      <c r="Y14" s="238"/>
      <c r="Z14" s="238"/>
      <c r="AA14" s="238"/>
      <c r="AB14" s="238"/>
      <c r="AC14" s="238" t="s">
        <v>281</v>
      </c>
      <c r="AD14" s="238"/>
      <c r="AE14" s="238"/>
      <c r="AF14" s="238"/>
      <c r="AG14" s="214"/>
    </row>
    <row r="15" spans="1:33" ht="32.1" customHeight="1" x14ac:dyDescent="0.2">
      <c r="A15" s="234"/>
      <c r="B15" s="234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38"/>
      <c r="U15" s="238"/>
      <c r="V15" s="238"/>
      <c r="W15" s="238"/>
      <c r="X15" s="238"/>
      <c r="Y15" s="238"/>
      <c r="Z15" s="369"/>
      <c r="AA15" s="369"/>
      <c r="AB15" s="369"/>
      <c r="AC15" s="369"/>
      <c r="AD15" s="369"/>
      <c r="AE15" s="369"/>
      <c r="AF15" s="236"/>
      <c r="AG15" s="217"/>
    </row>
    <row r="16" spans="1:33" ht="32.1" customHeight="1" x14ac:dyDescent="0.2">
      <c r="A16" s="378" t="s">
        <v>46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223"/>
      <c r="V16" s="223"/>
      <c r="W16" s="223"/>
      <c r="X16" s="223"/>
      <c r="Y16" s="223"/>
      <c r="Z16" s="359"/>
      <c r="AA16" s="359"/>
      <c r="AB16" s="359"/>
      <c r="AC16" s="359"/>
      <c r="AD16" s="359"/>
      <c r="AE16" s="359"/>
      <c r="AF16" s="241"/>
      <c r="AG16" s="216"/>
    </row>
    <row r="17" spans="1:41" ht="32.1" customHeight="1" x14ac:dyDescent="0.2">
      <c r="A17" s="378" t="s">
        <v>54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223"/>
      <c r="V17" s="223"/>
      <c r="W17" s="223"/>
      <c r="X17" s="242"/>
      <c r="Y17" s="242"/>
      <c r="Z17" s="243"/>
      <c r="AA17" s="243"/>
      <c r="AB17" s="243"/>
      <c r="AC17" s="243"/>
      <c r="AD17" s="243"/>
      <c r="AE17" s="243"/>
      <c r="AF17" s="243"/>
      <c r="AG17" s="211"/>
      <c r="AH17" s="209"/>
      <c r="AI17" s="209"/>
      <c r="AJ17" s="209"/>
      <c r="AK17" s="209"/>
      <c r="AL17" s="209"/>
      <c r="AM17" s="209"/>
      <c r="AN17" s="209"/>
      <c r="AO17" s="209"/>
    </row>
    <row r="18" spans="1:41" ht="32.1" customHeight="1" x14ac:dyDescent="0.2">
      <c r="A18" s="378" t="s">
        <v>84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223"/>
      <c r="V18" s="223"/>
      <c r="W18" s="223"/>
      <c r="X18" s="242"/>
      <c r="Y18" s="242"/>
      <c r="Z18" s="243"/>
      <c r="AA18" s="243"/>
      <c r="AB18" s="243"/>
      <c r="AC18" s="243"/>
      <c r="AD18" s="243"/>
      <c r="AE18" s="243"/>
      <c r="AF18" s="243"/>
      <c r="AG18" s="211"/>
      <c r="AH18" s="209"/>
      <c r="AI18" s="209"/>
      <c r="AJ18" s="209"/>
      <c r="AK18" s="209"/>
      <c r="AL18" s="209"/>
      <c r="AM18" s="209"/>
      <c r="AN18" s="209"/>
      <c r="AO18" s="209"/>
    </row>
    <row r="19" spans="1:41" ht="32.1" customHeight="1" x14ac:dyDescent="0.2">
      <c r="A19" s="378" t="s">
        <v>85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223"/>
      <c r="V19" s="223"/>
      <c r="W19" s="223"/>
      <c r="X19" s="223"/>
      <c r="Y19" s="223"/>
      <c r="Z19" s="243"/>
      <c r="AA19" s="243"/>
      <c r="AB19" s="243"/>
      <c r="AC19" s="243"/>
      <c r="AD19" s="243"/>
      <c r="AE19" s="243"/>
      <c r="AF19" s="243"/>
      <c r="AG19" s="211"/>
      <c r="AH19" s="209"/>
      <c r="AI19" s="209"/>
      <c r="AJ19" s="209"/>
      <c r="AK19" s="209"/>
      <c r="AL19" s="209"/>
      <c r="AM19" s="209"/>
      <c r="AN19" s="209"/>
      <c r="AO19" s="209"/>
    </row>
    <row r="20" spans="1:41" ht="14.25" x14ac:dyDescent="0.2">
      <c r="A20" s="378" t="s">
        <v>87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223"/>
      <c r="V20" s="223"/>
      <c r="W20" s="223"/>
      <c r="X20" s="223"/>
      <c r="Y20" s="223"/>
      <c r="Z20" s="243"/>
      <c r="AA20" s="243"/>
      <c r="AB20" s="243"/>
      <c r="AC20" s="243"/>
      <c r="AD20" s="243"/>
      <c r="AE20" s="243"/>
      <c r="AF20" s="243"/>
      <c r="AG20" s="211"/>
      <c r="AH20" s="209"/>
      <c r="AI20" s="209"/>
      <c r="AJ20" s="209"/>
      <c r="AK20" s="209"/>
      <c r="AL20" s="209"/>
      <c r="AM20" s="209"/>
      <c r="AN20" s="209"/>
      <c r="AO20" s="209"/>
    </row>
    <row r="21" spans="1:41" ht="14.25" x14ac:dyDescent="0.2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5"/>
      <c r="AB21" s="245"/>
      <c r="AC21" s="245"/>
      <c r="AD21" s="245"/>
      <c r="AE21" s="243"/>
      <c r="AF21" s="243"/>
      <c r="AG21" s="211"/>
      <c r="AH21" s="209"/>
      <c r="AI21" s="209"/>
      <c r="AJ21" s="209"/>
      <c r="AK21" s="209"/>
      <c r="AL21" s="209"/>
      <c r="AM21" s="209"/>
      <c r="AN21" s="209"/>
      <c r="AO21" s="209"/>
    </row>
    <row r="22" spans="1:41" ht="14.25" x14ac:dyDescent="0.2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45"/>
      <c r="AC22" s="245"/>
      <c r="AD22" s="245"/>
      <c r="AE22" s="243"/>
      <c r="AF22" s="243"/>
      <c r="AG22" s="211"/>
      <c r="AH22" s="209"/>
      <c r="AI22" s="209"/>
      <c r="AJ22" s="209"/>
      <c r="AK22" s="209"/>
      <c r="AL22" s="209"/>
      <c r="AM22" s="209"/>
      <c r="AN22" s="209"/>
      <c r="AO22" s="209"/>
    </row>
    <row r="23" spans="1:41" ht="12.75" x14ac:dyDescent="0.2">
      <c r="A23" s="220"/>
      <c r="B23" s="220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0"/>
      <c r="U23" s="210"/>
      <c r="V23" s="210"/>
      <c r="W23" s="210"/>
      <c r="X23" s="210"/>
      <c r="Y23" s="210"/>
      <c r="Z23" s="211"/>
      <c r="AA23" s="211"/>
      <c r="AB23" s="211"/>
      <c r="AC23" s="211"/>
      <c r="AD23" s="211"/>
      <c r="AE23" s="211"/>
      <c r="AF23" s="211"/>
      <c r="AG23" s="211"/>
      <c r="AH23" s="209"/>
      <c r="AI23" s="209"/>
      <c r="AJ23" s="209"/>
      <c r="AK23" s="209"/>
      <c r="AL23" s="209"/>
      <c r="AM23" s="209"/>
      <c r="AN23" s="209"/>
      <c r="AO23" s="209"/>
    </row>
    <row r="24" spans="1:41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199"/>
      <c r="AA24" s="199"/>
      <c r="AB24" s="199"/>
      <c r="AC24" s="199"/>
      <c r="AD24" s="199"/>
      <c r="AE24" s="199"/>
      <c r="AF24" s="34"/>
      <c r="AG24" s="15"/>
    </row>
    <row r="25" spans="1:41" ht="14.25" x14ac:dyDescent="0.2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24"/>
      <c r="V25" s="24"/>
      <c r="W25" s="24"/>
      <c r="X25" s="24"/>
      <c r="Y25" s="24"/>
      <c r="Z25" s="197"/>
      <c r="AA25" s="197"/>
      <c r="AB25" s="197"/>
      <c r="AC25" s="197"/>
      <c r="AD25" s="197"/>
      <c r="AE25" s="197"/>
      <c r="AF25" s="197"/>
      <c r="AG25" s="14"/>
    </row>
    <row r="26" spans="1:41" ht="14.25" x14ac:dyDescent="0.2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41" ht="14.25" x14ac:dyDescent="0.2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41" ht="14.25" x14ac:dyDescent="0.2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41" ht="14.25" x14ac:dyDescent="0.2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379"/>
      <c r="AE29" s="379"/>
      <c r="AF29" s="379"/>
      <c r="AG29" s="379"/>
      <c r="AH29" s="221"/>
      <c r="AI29" s="221"/>
      <c r="AJ29" s="221"/>
      <c r="AK29" s="221"/>
      <c r="AL29" s="221"/>
      <c r="AM29" s="221"/>
      <c r="AN29" s="221"/>
      <c r="AO29" s="221"/>
    </row>
    <row r="30" spans="1:41" ht="14.25" x14ac:dyDescent="0.2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4.25" x14ac:dyDescent="0.2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</row>
    <row r="32" spans="1:41" ht="14.25" x14ac:dyDescent="0.2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</row>
    <row r="37" spans="20:44" ht="14.25" x14ac:dyDescent="0.2"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53">
    <mergeCell ref="T40:AO40"/>
    <mergeCell ref="T41:AO41"/>
    <mergeCell ref="Z46:AR46"/>
    <mergeCell ref="AD38:AG38"/>
    <mergeCell ref="T39:AO39"/>
    <mergeCell ref="A18:T18"/>
    <mergeCell ref="J6:L7"/>
    <mergeCell ref="J8:J9"/>
    <mergeCell ref="K8:K9"/>
    <mergeCell ref="L8:L9"/>
    <mergeCell ref="M6:M9"/>
    <mergeCell ref="A17:T17"/>
    <mergeCell ref="S6:S9"/>
    <mergeCell ref="T6:T9"/>
    <mergeCell ref="C6:C9"/>
    <mergeCell ref="A6:A9"/>
    <mergeCell ref="B6:B9"/>
    <mergeCell ref="D6:D9"/>
    <mergeCell ref="A16:T16"/>
    <mergeCell ref="I6:I9"/>
    <mergeCell ref="A1:AG1"/>
    <mergeCell ref="X6:AF7"/>
    <mergeCell ref="AE8:AF8"/>
    <mergeCell ref="E6:G8"/>
    <mergeCell ref="V6:V9"/>
    <mergeCell ref="W6:W9"/>
    <mergeCell ref="AB8:AB9"/>
    <mergeCell ref="A2:AG2"/>
    <mergeCell ref="A3:AG3"/>
    <mergeCell ref="A4:AG4"/>
    <mergeCell ref="AG6:AG9"/>
    <mergeCell ref="AC8:AC9"/>
    <mergeCell ref="AD8:AD9"/>
    <mergeCell ref="X8:X9"/>
    <mergeCell ref="Y8:Y9"/>
    <mergeCell ref="Z8:Z9"/>
    <mergeCell ref="A19:T19"/>
    <mergeCell ref="Z37:AR37"/>
    <mergeCell ref="AD29:AG29"/>
    <mergeCell ref="T30:AO30"/>
    <mergeCell ref="T31:AO31"/>
    <mergeCell ref="T32:AO32"/>
    <mergeCell ref="A20:T20"/>
    <mergeCell ref="Z16:AE16"/>
    <mergeCell ref="R6:R9"/>
    <mergeCell ref="N6:N9"/>
    <mergeCell ref="O6:O9"/>
    <mergeCell ref="H6:H9"/>
    <mergeCell ref="Z15:AB15"/>
    <mergeCell ref="AC15:AE15"/>
    <mergeCell ref="P6:Q8"/>
    <mergeCell ref="AA8:AA9"/>
    <mergeCell ref="U6:U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200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6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199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4"/>
  <sheetViews>
    <sheetView view="pageBreakPreview" zoomScale="55" zoomScaleNormal="160" zoomScaleSheetLayoutView="55" workbookViewId="0">
      <pane ySplit="9" topLeftCell="A10" activePane="bottomLeft" state="frozen"/>
      <selection pane="bottomLeft" activeCell="A12" sqref="A12"/>
    </sheetView>
  </sheetViews>
  <sheetFormatPr defaultRowHeight="10.5" x14ac:dyDescent="0.15"/>
  <cols>
    <col min="1" max="1" width="18.7109375" style="107" customWidth="1"/>
    <col min="2" max="2" width="8.85546875" style="107" customWidth="1"/>
    <col min="3" max="4" width="16.7109375" style="69" customWidth="1"/>
    <col min="5" max="5" width="18.42578125" style="69" customWidth="1"/>
    <col min="6" max="6" width="16.42578125" style="69" customWidth="1"/>
    <col min="7" max="7" width="24" style="69" customWidth="1"/>
    <col min="8" max="8" width="11.7109375" style="69" customWidth="1"/>
    <col min="9" max="9" width="12" style="69" customWidth="1"/>
    <col min="10" max="11" width="8.7109375" style="69" customWidth="1"/>
    <col min="12" max="12" width="9.42578125" style="69" customWidth="1"/>
    <col min="13" max="14" width="12.85546875" style="69" customWidth="1"/>
    <col min="15" max="15" width="13.42578125" style="69" customWidth="1"/>
    <col min="16" max="16" width="11.7109375" style="69" customWidth="1"/>
    <col min="17" max="17" width="20.7109375" style="69" customWidth="1"/>
    <col min="18" max="18" width="24.85546875" style="69" customWidth="1"/>
    <col min="19" max="19" width="14.140625" style="69" customWidth="1"/>
    <col min="20" max="20" width="35.7109375" style="106" customWidth="1"/>
    <col min="21" max="21" width="11.5703125" style="106" customWidth="1"/>
    <col min="22" max="22" width="21.85546875" style="106" bestFit="1" customWidth="1"/>
    <col min="23" max="23" width="16.5703125" style="106" customWidth="1"/>
    <col min="24" max="24" width="20" style="106" customWidth="1"/>
    <col min="25" max="25" width="21.42578125" style="106" customWidth="1"/>
    <col min="26" max="26" width="15.7109375" style="69" customWidth="1"/>
    <col min="27" max="27" width="13.7109375" style="69" customWidth="1"/>
    <col min="28" max="28" width="24.7109375" style="69" bestFit="1" customWidth="1"/>
    <col min="29" max="29" width="12.5703125" style="69" customWidth="1"/>
    <col min="30" max="30" width="15.7109375" style="69" customWidth="1"/>
    <col min="31" max="31" width="9.5703125" style="69" customWidth="1"/>
    <col min="32" max="32" width="10.5703125" style="69" customWidth="1"/>
    <col min="33" max="33" width="17.85546875" style="69" customWidth="1"/>
    <col min="34" max="16384" width="9.140625" style="69"/>
  </cols>
  <sheetData>
    <row r="1" spans="1:33" ht="15" x14ac:dyDescent="0.15">
      <c r="A1" s="381" t="s">
        <v>222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</row>
    <row r="2" spans="1:33" ht="15" x14ac:dyDescent="0.15">
      <c r="A2" s="395" t="s">
        <v>208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</row>
    <row r="3" spans="1:33" ht="15" x14ac:dyDescent="0.15">
      <c r="A3" s="395" t="s">
        <v>43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</row>
    <row r="4" spans="1:33" ht="15" x14ac:dyDescent="0.15">
      <c r="A4" s="395" t="s">
        <v>44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</row>
    <row r="5" spans="1:33" x14ac:dyDescent="0.15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72"/>
      <c r="AB5" s="72"/>
      <c r="AC5" s="72"/>
      <c r="AD5" s="72"/>
      <c r="AE5" s="72"/>
      <c r="AF5" s="72"/>
      <c r="AG5" s="72"/>
    </row>
    <row r="6" spans="1:33" s="73" customFormat="1" ht="12" customHeight="1" x14ac:dyDescent="0.2">
      <c r="A6" s="366" t="s">
        <v>45</v>
      </c>
      <c r="B6" s="366" t="s">
        <v>47</v>
      </c>
      <c r="C6" s="360" t="s">
        <v>51</v>
      </c>
      <c r="D6" s="360" t="s">
        <v>48</v>
      </c>
      <c r="E6" s="389" t="s">
        <v>52</v>
      </c>
      <c r="F6" s="390"/>
      <c r="G6" s="391"/>
      <c r="H6" s="366" t="s">
        <v>53</v>
      </c>
      <c r="I6" s="366" t="s">
        <v>55</v>
      </c>
      <c r="J6" s="403" t="s">
        <v>56</v>
      </c>
      <c r="K6" s="403"/>
      <c r="L6" s="403"/>
      <c r="M6" s="366" t="s">
        <v>112</v>
      </c>
      <c r="N6" s="363" t="s">
        <v>10</v>
      </c>
      <c r="O6" s="363" t="s">
        <v>11</v>
      </c>
      <c r="P6" s="370" t="s">
        <v>12</v>
      </c>
      <c r="Q6" s="371"/>
      <c r="R6" s="360" t="s">
        <v>77</v>
      </c>
      <c r="S6" s="360" t="s">
        <v>78</v>
      </c>
      <c r="T6" s="360" t="s">
        <v>79</v>
      </c>
      <c r="U6" s="360" t="s">
        <v>80</v>
      </c>
      <c r="V6" s="363" t="s">
        <v>21</v>
      </c>
      <c r="W6" s="363" t="s">
        <v>100</v>
      </c>
      <c r="X6" s="382" t="s">
        <v>110</v>
      </c>
      <c r="Y6" s="383"/>
      <c r="Z6" s="383"/>
      <c r="AA6" s="383"/>
      <c r="AB6" s="383"/>
      <c r="AC6" s="383"/>
      <c r="AD6" s="383"/>
      <c r="AE6" s="383"/>
      <c r="AF6" s="384"/>
      <c r="AG6" s="396" t="s">
        <v>92</v>
      </c>
    </row>
    <row r="7" spans="1:33" s="73" customFormat="1" ht="12" customHeight="1" x14ac:dyDescent="0.2">
      <c r="A7" s="367"/>
      <c r="B7" s="367"/>
      <c r="C7" s="361"/>
      <c r="D7" s="361"/>
      <c r="E7" s="392"/>
      <c r="F7" s="393"/>
      <c r="G7" s="394"/>
      <c r="H7" s="367"/>
      <c r="I7" s="367"/>
      <c r="J7" s="403"/>
      <c r="K7" s="403"/>
      <c r="L7" s="403"/>
      <c r="M7" s="367"/>
      <c r="N7" s="364"/>
      <c r="O7" s="364"/>
      <c r="P7" s="372"/>
      <c r="Q7" s="373"/>
      <c r="R7" s="361"/>
      <c r="S7" s="361"/>
      <c r="T7" s="361"/>
      <c r="U7" s="361"/>
      <c r="V7" s="364"/>
      <c r="W7" s="364"/>
      <c r="X7" s="385"/>
      <c r="Y7" s="386"/>
      <c r="Z7" s="386"/>
      <c r="AA7" s="386"/>
      <c r="AB7" s="386"/>
      <c r="AC7" s="386"/>
      <c r="AD7" s="386"/>
      <c r="AE7" s="386"/>
      <c r="AF7" s="387"/>
      <c r="AG7" s="397"/>
    </row>
    <row r="8" spans="1:33" s="73" customFormat="1" ht="26.25" customHeight="1" x14ac:dyDescent="0.2">
      <c r="A8" s="367"/>
      <c r="B8" s="367"/>
      <c r="C8" s="361"/>
      <c r="D8" s="361"/>
      <c r="E8" s="392"/>
      <c r="F8" s="393"/>
      <c r="G8" s="394"/>
      <c r="H8" s="367"/>
      <c r="I8" s="367"/>
      <c r="J8" s="403" t="s">
        <v>57</v>
      </c>
      <c r="K8" s="403" t="s">
        <v>58</v>
      </c>
      <c r="L8" s="403" t="s">
        <v>59</v>
      </c>
      <c r="M8" s="367"/>
      <c r="N8" s="364"/>
      <c r="O8" s="364"/>
      <c r="P8" s="374"/>
      <c r="Q8" s="375"/>
      <c r="R8" s="361"/>
      <c r="S8" s="361"/>
      <c r="T8" s="361"/>
      <c r="U8" s="361"/>
      <c r="V8" s="364"/>
      <c r="W8" s="364"/>
      <c r="X8" s="399" t="s">
        <v>150</v>
      </c>
      <c r="Y8" s="399" t="s">
        <v>154</v>
      </c>
      <c r="Z8" s="401" t="s">
        <v>209</v>
      </c>
      <c r="AA8" s="376" t="s">
        <v>86</v>
      </c>
      <c r="AB8" s="376" t="s">
        <v>111</v>
      </c>
      <c r="AC8" s="376" t="s">
        <v>98</v>
      </c>
      <c r="AD8" s="376" t="s">
        <v>88</v>
      </c>
      <c r="AE8" s="388" t="s">
        <v>89</v>
      </c>
      <c r="AF8" s="388"/>
      <c r="AG8" s="397"/>
    </row>
    <row r="9" spans="1:33" s="73" customFormat="1" ht="44.25" customHeight="1" x14ac:dyDescent="0.2">
      <c r="A9" s="368"/>
      <c r="B9" s="368"/>
      <c r="C9" s="362"/>
      <c r="D9" s="362"/>
      <c r="E9" s="74" t="s">
        <v>49</v>
      </c>
      <c r="F9" s="74" t="s">
        <v>50</v>
      </c>
      <c r="G9" s="74" t="s">
        <v>99</v>
      </c>
      <c r="H9" s="368"/>
      <c r="I9" s="368"/>
      <c r="J9" s="403"/>
      <c r="K9" s="403"/>
      <c r="L9" s="403"/>
      <c r="M9" s="368"/>
      <c r="N9" s="365"/>
      <c r="O9" s="365"/>
      <c r="P9" s="184" t="s">
        <v>59</v>
      </c>
      <c r="Q9" s="184" t="s">
        <v>76</v>
      </c>
      <c r="R9" s="362"/>
      <c r="S9" s="362"/>
      <c r="T9" s="362"/>
      <c r="U9" s="362"/>
      <c r="V9" s="365"/>
      <c r="W9" s="365"/>
      <c r="X9" s="400"/>
      <c r="Y9" s="400"/>
      <c r="Z9" s="402"/>
      <c r="AA9" s="377"/>
      <c r="AB9" s="377"/>
      <c r="AC9" s="377"/>
      <c r="AD9" s="377"/>
      <c r="AE9" s="186" t="s">
        <v>90</v>
      </c>
      <c r="AF9" s="185" t="s">
        <v>91</v>
      </c>
      <c r="AG9" s="398"/>
    </row>
    <row r="10" spans="1:33" ht="85.5" x14ac:dyDescent="0.15">
      <c r="A10" s="26" t="s">
        <v>335</v>
      </c>
      <c r="B10" s="75"/>
      <c r="C10" s="75"/>
      <c r="D10" s="75" t="s">
        <v>164</v>
      </c>
      <c r="E10" s="75" t="s">
        <v>223</v>
      </c>
      <c r="F10" s="75" t="s">
        <v>224</v>
      </c>
      <c r="G10" s="75" t="s">
        <v>174</v>
      </c>
      <c r="H10" s="75"/>
      <c r="I10" s="75"/>
      <c r="J10" s="75" t="s">
        <v>173</v>
      </c>
      <c r="K10" s="75" t="s">
        <v>175</v>
      </c>
      <c r="L10" s="75" t="s">
        <v>225</v>
      </c>
      <c r="M10" s="75" t="s">
        <v>176</v>
      </c>
      <c r="N10" s="77">
        <v>20100005</v>
      </c>
      <c r="O10" s="78" t="s">
        <v>15</v>
      </c>
      <c r="P10" s="77" t="s">
        <v>226</v>
      </c>
      <c r="Q10" s="77" t="s">
        <v>227</v>
      </c>
      <c r="R10" s="78" t="s">
        <v>66</v>
      </c>
      <c r="S10" s="79" t="s">
        <v>148</v>
      </c>
      <c r="T10" s="77" t="s">
        <v>228</v>
      </c>
      <c r="U10" s="77" t="s">
        <v>81</v>
      </c>
      <c r="V10" s="77" t="s">
        <v>30</v>
      </c>
      <c r="W10" s="77" t="s">
        <v>102</v>
      </c>
      <c r="X10" s="201"/>
      <c r="Y10" s="43">
        <v>1048130</v>
      </c>
      <c r="Z10" s="43"/>
      <c r="AA10" s="43"/>
      <c r="AB10" s="43">
        <f>+Y10+200010</f>
        <v>1248140</v>
      </c>
      <c r="AC10" s="43"/>
      <c r="AD10" s="43"/>
      <c r="AE10" s="43"/>
      <c r="AF10" s="31"/>
      <c r="AG10" s="18"/>
    </row>
    <row r="11" spans="1:33" ht="85.5" x14ac:dyDescent="0.15">
      <c r="A11" s="26" t="s">
        <v>336</v>
      </c>
      <c r="B11" s="75"/>
      <c r="C11" s="75"/>
      <c r="D11" s="75" t="s">
        <v>164</v>
      </c>
      <c r="E11" s="75" t="s">
        <v>229</v>
      </c>
      <c r="F11" s="75" t="s">
        <v>230</v>
      </c>
      <c r="G11" s="75" t="s">
        <v>172</v>
      </c>
      <c r="H11" s="75"/>
      <c r="I11" s="75"/>
      <c r="J11" s="75" t="s">
        <v>173</v>
      </c>
      <c r="K11" s="75" t="s">
        <v>231</v>
      </c>
      <c r="L11" s="75" t="s">
        <v>160</v>
      </c>
      <c r="M11" s="75" t="s">
        <v>232</v>
      </c>
      <c r="N11" s="77">
        <v>20100037</v>
      </c>
      <c r="O11" s="78" t="s">
        <v>15</v>
      </c>
      <c r="P11" s="77" t="s">
        <v>233</v>
      </c>
      <c r="Q11" s="77" t="s">
        <v>234</v>
      </c>
      <c r="R11" s="78" t="s">
        <v>66</v>
      </c>
      <c r="S11" s="79" t="s">
        <v>148</v>
      </c>
      <c r="T11" s="77" t="s">
        <v>235</v>
      </c>
      <c r="U11" s="77" t="s">
        <v>81</v>
      </c>
      <c r="V11" s="77" t="s">
        <v>30</v>
      </c>
      <c r="W11" s="77" t="s">
        <v>102</v>
      </c>
      <c r="X11" s="202"/>
      <c r="Y11" s="43">
        <v>1601513.58</v>
      </c>
      <c r="Z11" s="43"/>
      <c r="AA11" s="43"/>
      <c r="AB11" s="43">
        <f>+Y11+157726.42</f>
        <v>1759240</v>
      </c>
      <c r="AC11" s="43"/>
      <c r="AD11" s="43"/>
      <c r="AE11" s="43"/>
      <c r="AF11" s="31"/>
      <c r="AG11" s="18"/>
    </row>
    <row r="12" spans="1:33" ht="116.25" customHeight="1" x14ac:dyDescent="0.15">
      <c r="A12" s="26" t="s">
        <v>337</v>
      </c>
      <c r="B12" s="75"/>
      <c r="C12" s="75"/>
      <c r="D12" s="75" t="s">
        <v>164</v>
      </c>
      <c r="E12" s="75" t="s">
        <v>236</v>
      </c>
      <c r="F12" s="75" t="s">
        <v>237</v>
      </c>
      <c r="G12" s="75" t="s">
        <v>238</v>
      </c>
      <c r="H12" s="75"/>
      <c r="I12" s="75"/>
      <c r="J12" s="75" t="s">
        <v>173</v>
      </c>
      <c r="K12" s="75" t="s">
        <v>231</v>
      </c>
      <c r="L12" s="75" t="s">
        <v>160</v>
      </c>
      <c r="M12" s="75" t="s">
        <v>232</v>
      </c>
      <c r="N12" s="77">
        <v>20100037</v>
      </c>
      <c r="O12" s="78" t="s">
        <v>15</v>
      </c>
      <c r="P12" s="77" t="s">
        <v>233</v>
      </c>
      <c r="Q12" s="77" t="s">
        <v>234</v>
      </c>
      <c r="R12" s="78" t="s">
        <v>66</v>
      </c>
      <c r="S12" s="79" t="s">
        <v>148</v>
      </c>
      <c r="T12" s="77" t="s">
        <v>239</v>
      </c>
      <c r="U12" s="77" t="s">
        <v>81</v>
      </c>
      <c r="V12" s="77" t="s">
        <v>30</v>
      </c>
      <c r="W12" s="77" t="s">
        <v>102</v>
      </c>
      <c r="X12" s="43">
        <v>657493.24</v>
      </c>
      <c r="Y12" s="43"/>
      <c r="Z12" s="43"/>
      <c r="AA12" s="43"/>
      <c r="AB12" s="43">
        <f>+X12</f>
        <v>657493.24</v>
      </c>
      <c r="AC12" s="43"/>
      <c r="AD12" s="43"/>
      <c r="AE12" s="43"/>
      <c r="AF12" s="31"/>
      <c r="AG12" s="18"/>
    </row>
    <row r="13" spans="1:33" ht="32.1" customHeight="1" x14ac:dyDescent="0.15">
      <c r="A13" s="26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7"/>
      <c r="O13" s="78"/>
      <c r="P13" s="77"/>
      <c r="Q13" s="77"/>
      <c r="R13" s="78"/>
      <c r="S13" s="79"/>
      <c r="T13" s="77"/>
      <c r="U13" s="77"/>
      <c r="V13" s="77"/>
      <c r="W13" s="77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7"/>
      <c r="O14" s="78"/>
      <c r="P14" s="77"/>
      <c r="Q14" s="77"/>
      <c r="R14" s="78"/>
      <c r="S14" s="79"/>
      <c r="T14" s="77"/>
      <c r="U14" s="77"/>
      <c r="V14" s="77"/>
      <c r="W14" s="77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7"/>
      <c r="O15" s="78"/>
      <c r="P15" s="77"/>
      <c r="Q15" s="77"/>
      <c r="R15" s="78"/>
      <c r="S15" s="79"/>
      <c r="T15" s="77"/>
      <c r="U15" s="77"/>
      <c r="V15" s="77"/>
      <c r="W15" s="77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7"/>
      <c r="O16" s="78"/>
      <c r="P16" s="77"/>
      <c r="Q16" s="77"/>
      <c r="R16" s="78"/>
      <c r="S16" s="79"/>
      <c r="T16" s="77"/>
      <c r="U16" s="77"/>
      <c r="V16" s="77"/>
      <c r="W16" s="77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thickBot="1" x14ac:dyDescent="0.2">
      <c r="A17" s="26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7"/>
      <c r="O17" s="78"/>
      <c r="P17" s="77"/>
      <c r="Q17" s="77"/>
      <c r="R17" s="78"/>
      <c r="S17" s="79"/>
      <c r="T17" s="77"/>
      <c r="U17" s="77"/>
      <c r="V17" s="77"/>
      <c r="W17" s="77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thickBot="1" x14ac:dyDescent="0.25">
      <c r="A18" s="81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187" t="s">
        <v>6</v>
      </c>
      <c r="U18" s="187"/>
      <c r="V18" s="187"/>
      <c r="W18" s="187"/>
      <c r="X18" s="83">
        <f t="shared" ref="X18:AE18" si="0">SUM(X10:X17)</f>
        <v>657493.24</v>
      </c>
      <c r="Y18" s="84">
        <f>SUM(Y10:Y17)</f>
        <v>2649643.58</v>
      </c>
      <c r="Z18" s="84">
        <f t="shared" si="0"/>
        <v>0</v>
      </c>
      <c r="AA18" s="84">
        <f t="shared" si="0"/>
        <v>0</v>
      </c>
      <c r="AB18" s="84">
        <f t="shared" si="0"/>
        <v>3664873.24</v>
      </c>
      <c r="AC18" s="84">
        <f t="shared" si="0"/>
        <v>0</v>
      </c>
      <c r="AD18" s="84">
        <f t="shared" si="0"/>
        <v>0</v>
      </c>
      <c r="AE18" s="85">
        <f t="shared" si="0"/>
        <v>0</v>
      </c>
      <c r="AF18" s="86"/>
      <c r="AG18" s="87"/>
    </row>
    <row r="19" spans="1:33" ht="32.1" customHeight="1" x14ac:dyDescent="0.2">
      <c r="A19" s="81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8"/>
      <c r="Y19" s="88"/>
      <c r="Z19" s="89"/>
      <c r="AA19" s="89"/>
      <c r="AB19" s="89"/>
      <c r="AC19" s="89"/>
      <c r="AD19" s="89"/>
      <c r="AE19" s="89"/>
      <c r="AF19" s="89"/>
      <c r="AG19" s="90"/>
    </row>
    <row r="20" spans="1:33" ht="14.25" x14ac:dyDescent="0.2">
      <c r="A20" s="81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91"/>
      <c r="U20" s="91"/>
      <c r="V20" s="91"/>
      <c r="W20" s="91"/>
      <c r="X20" s="92"/>
      <c r="Y20" s="92"/>
      <c r="Z20" s="93"/>
      <c r="AA20" s="93"/>
      <c r="AB20" s="93"/>
      <c r="AC20" s="93"/>
      <c r="AD20" s="93"/>
      <c r="AE20" s="93"/>
      <c r="AF20" s="93"/>
      <c r="AG20" s="94"/>
    </row>
    <row r="21" spans="1:33" ht="14.25" x14ac:dyDescent="0.15">
      <c r="A21" s="81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5"/>
    </row>
    <row r="22" spans="1:33" ht="14.25" x14ac:dyDescent="0.2">
      <c r="A22" s="81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91"/>
      <c r="U22" s="91"/>
      <c r="V22" s="91"/>
      <c r="W22" s="91"/>
      <c r="X22" s="91"/>
      <c r="Y22" s="91"/>
      <c r="Z22" s="369"/>
      <c r="AA22" s="369"/>
      <c r="AB22" s="369"/>
      <c r="AC22" s="369"/>
      <c r="AD22" s="369"/>
      <c r="AE22" s="369"/>
      <c r="AF22" s="88"/>
      <c r="AG22" s="96"/>
    </row>
    <row r="23" spans="1:33" ht="14.25" x14ac:dyDescent="0.2">
      <c r="A23" s="378" t="s">
        <v>46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82"/>
      <c r="V23" s="82"/>
      <c r="W23" s="82"/>
      <c r="X23" s="82"/>
      <c r="Y23" s="82"/>
      <c r="Z23" s="359"/>
      <c r="AA23" s="359"/>
      <c r="AB23" s="359"/>
      <c r="AC23" s="359"/>
      <c r="AD23" s="359"/>
      <c r="AE23" s="359"/>
      <c r="AF23" s="97"/>
      <c r="AG23" s="98"/>
    </row>
    <row r="24" spans="1:33" ht="15" customHeight="1" x14ac:dyDescent="0.2">
      <c r="A24" s="378" t="s">
        <v>54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82"/>
      <c r="V24" s="82"/>
      <c r="W24" s="82"/>
      <c r="X24" s="99"/>
      <c r="Y24" s="99"/>
      <c r="Z24" s="100"/>
      <c r="AA24" s="100"/>
      <c r="AB24" s="100"/>
      <c r="AC24" s="100"/>
      <c r="AD24" s="100"/>
      <c r="AE24" s="100"/>
      <c r="AF24" s="100"/>
      <c r="AG24" s="72"/>
    </row>
    <row r="25" spans="1:33" ht="14.25" x14ac:dyDescent="0.2">
      <c r="A25" s="378" t="s">
        <v>84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82"/>
      <c r="V25" s="82"/>
      <c r="W25" s="82"/>
      <c r="X25" s="99"/>
      <c r="Y25" s="99"/>
      <c r="Z25" s="100"/>
      <c r="AA25" s="100"/>
      <c r="AB25" s="100"/>
      <c r="AC25" s="100"/>
      <c r="AD25" s="100"/>
      <c r="AE25" s="100"/>
      <c r="AF25" s="100"/>
      <c r="AG25" s="72"/>
    </row>
    <row r="26" spans="1:33" ht="14.25" x14ac:dyDescent="0.2">
      <c r="A26" s="378" t="s">
        <v>85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82"/>
      <c r="V26" s="82"/>
      <c r="W26" s="82"/>
      <c r="X26" s="82"/>
      <c r="Y26" s="82"/>
      <c r="Z26" s="100"/>
      <c r="AA26" s="100"/>
      <c r="AB26" s="100"/>
      <c r="AC26" s="100"/>
      <c r="AD26" s="100"/>
      <c r="AE26" s="100"/>
      <c r="AF26" s="100"/>
      <c r="AG26" s="72"/>
    </row>
    <row r="27" spans="1:33" ht="14.25" x14ac:dyDescent="0.2">
      <c r="A27" s="378" t="s">
        <v>87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82"/>
      <c r="V27" s="82"/>
      <c r="W27" s="82"/>
      <c r="X27" s="82"/>
      <c r="Y27" s="82"/>
      <c r="Z27" s="100"/>
      <c r="AA27" s="100"/>
      <c r="AB27" s="100"/>
      <c r="AC27" s="100"/>
      <c r="AD27" s="100"/>
      <c r="AE27" s="100"/>
      <c r="AF27" s="100"/>
      <c r="AG27" s="72"/>
    </row>
    <row r="28" spans="1:33" ht="14.25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3"/>
      <c r="AB28" s="103"/>
      <c r="AC28" s="103"/>
      <c r="AD28" s="103"/>
      <c r="AE28" s="100"/>
      <c r="AF28" s="100"/>
      <c r="AG28" s="72"/>
    </row>
    <row r="29" spans="1:33" ht="14.25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3"/>
      <c r="AB29" s="103"/>
      <c r="AC29" s="103"/>
      <c r="AD29" s="103"/>
      <c r="AE29" s="100"/>
      <c r="AF29" s="100"/>
      <c r="AG29" s="72"/>
    </row>
    <row r="30" spans="1:33" x14ac:dyDescent="0.15">
      <c r="A30" s="104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71"/>
      <c r="U30" s="71"/>
      <c r="V30" s="71"/>
      <c r="W30" s="71"/>
      <c r="X30" s="71"/>
      <c r="Y30" s="71"/>
      <c r="Z30" s="72"/>
      <c r="AA30" s="72"/>
      <c r="AB30" s="72"/>
      <c r="AC30" s="72"/>
      <c r="AD30" s="72"/>
      <c r="AE30" s="72"/>
      <c r="AF30" s="72"/>
      <c r="AG30" s="72"/>
    </row>
    <row r="36" spans="20:44" ht="14.25" x14ac:dyDescent="0.2"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379"/>
      <c r="AE36" s="379"/>
      <c r="AF36" s="379"/>
      <c r="AG36" s="379"/>
      <c r="AH36" s="183"/>
      <c r="AI36" s="183"/>
      <c r="AJ36" s="183"/>
      <c r="AK36" s="183"/>
      <c r="AL36" s="183"/>
      <c r="AM36" s="183"/>
      <c r="AN36" s="183"/>
      <c r="AO36" s="183"/>
    </row>
    <row r="37" spans="20:44" ht="14.25" x14ac:dyDescent="0.2"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</row>
    <row r="38" spans="20:44" ht="14.25" x14ac:dyDescent="0.2"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</row>
    <row r="39" spans="20:44" ht="14.25" x14ac:dyDescent="0.2"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</row>
    <row r="44" spans="20:44" ht="14.25" x14ac:dyDescent="0.2"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</row>
  </sheetData>
  <protectedRanges>
    <protectedRange password="CF7A" sqref="N10:N17 P10:Q17" name="Intervallo1_3_1"/>
  </protectedRanges>
  <dataConsolidate/>
  <mergeCells count="48">
    <mergeCell ref="A26:T26"/>
    <mergeCell ref="A27:T27"/>
    <mergeCell ref="T39:AO39"/>
    <mergeCell ref="AD36:AG36"/>
    <mergeCell ref="T37:AO37"/>
    <mergeCell ref="T38:AO38"/>
    <mergeCell ref="Z44:AR44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X6:AF7"/>
    <mergeCell ref="Z22:AB22"/>
    <mergeCell ref="AC22:AE22"/>
    <mergeCell ref="A23:T23"/>
    <mergeCell ref="Z23:AE23"/>
    <mergeCell ref="A24:T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dataValidations count="1">
    <dataValidation allowBlank="1" showInputMessage="1" showErrorMessage="1" error="A cura della Direzione Centrale" sqref="A10:A17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41" fitToHeight="0" orientation="landscape" r:id="rId1"/>
  <headerFooter>
    <oddFooter>&amp;CPagina &amp;P di &amp;P &amp;RSCHEDA 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'[PIEMONTE_scheda_D_2022-2024_PTL_modif_2021-09-20.xlsx]Foglio1'!#REF!</xm:f>
          </x14:formula1>
          <xm:sqref>O10:O17 R10:R17 AC10:AG17 U10:W17 H10:I17</xm:sqref>
        </x14:dataValidation>
        <x14:dataValidation type="list" allowBlank="1" showErrorMessage="1" error="Classificazione secondo Sistema CUP 33 - 003_x000a_">
          <x14:formula1>
            <xm:f>'[PIEMONTE_scheda_D_2022-2024_PTL_modif_2021-09-20.xlsx]Foglio1'!#REF!</xm:f>
          </x14:formula1>
          <xm:sqref>S10:S17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37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10" sqref="A10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6" width="10.7109375" style="6" customWidth="1"/>
    <col min="7" max="7" width="20.5703125" style="6" bestFit="1" customWidth="1"/>
    <col min="8" max="8" width="11.7109375" style="6" customWidth="1"/>
    <col min="9" max="9" width="12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1.4257812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4.140625" style="6" customWidth="1"/>
    <col min="20" max="20" width="35.7109375" style="13" customWidth="1"/>
    <col min="21" max="21" width="11.5703125" style="13" customWidth="1"/>
    <col min="22" max="22" width="23.28515625" style="13" customWidth="1"/>
    <col min="23" max="23" width="16.5703125" style="13" customWidth="1"/>
    <col min="24" max="25" width="15.7109375" style="13" customWidth="1"/>
    <col min="26" max="26" width="15.7109375" style="6" customWidth="1"/>
    <col min="27" max="27" width="13.7109375" style="6" customWidth="1"/>
    <col min="28" max="28" width="17.710937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0.5703125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240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150</v>
      </c>
      <c r="Y8" s="342" t="s">
        <v>154</v>
      </c>
      <c r="Z8" s="344" t="s">
        <v>209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80" t="s">
        <v>59</v>
      </c>
      <c r="Q9" s="18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78" t="s">
        <v>90</v>
      </c>
      <c r="AF9" s="181" t="s">
        <v>91</v>
      </c>
      <c r="AG9" s="341"/>
    </row>
    <row r="10" spans="1:33" ht="86.25" customHeight="1" thickBot="1" x14ac:dyDescent="0.2">
      <c r="A10" s="26" t="s">
        <v>338</v>
      </c>
      <c r="B10" s="27"/>
      <c r="C10" s="27"/>
      <c r="D10" s="48" t="s">
        <v>164</v>
      </c>
      <c r="E10" s="27" t="s">
        <v>241</v>
      </c>
      <c r="F10" s="27" t="s">
        <v>242</v>
      </c>
      <c r="G10" s="27" t="s">
        <v>243</v>
      </c>
      <c r="H10" s="27" t="s">
        <v>108</v>
      </c>
      <c r="I10" s="27" t="s">
        <v>108</v>
      </c>
      <c r="J10" s="27" t="s">
        <v>244</v>
      </c>
      <c r="K10" s="27" t="s">
        <v>245</v>
      </c>
      <c r="L10" s="27" t="s">
        <v>246</v>
      </c>
      <c r="M10" s="27" t="s">
        <v>247</v>
      </c>
      <c r="N10" s="28">
        <v>11700001</v>
      </c>
      <c r="O10" s="29" t="s">
        <v>19</v>
      </c>
      <c r="P10" s="28" t="s">
        <v>248</v>
      </c>
      <c r="Q10" s="28" t="s">
        <v>249</v>
      </c>
      <c r="R10" s="29" t="s">
        <v>66</v>
      </c>
      <c r="S10" s="30" t="s">
        <v>148</v>
      </c>
      <c r="T10" s="28" t="s">
        <v>250</v>
      </c>
      <c r="U10" s="28" t="s">
        <v>81</v>
      </c>
      <c r="V10" s="28" t="s">
        <v>30</v>
      </c>
      <c r="W10" s="28" t="s">
        <v>102</v>
      </c>
      <c r="X10" s="43">
        <v>390000</v>
      </c>
      <c r="Y10" s="46"/>
      <c r="Z10" s="46"/>
      <c r="AA10" s="43"/>
      <c r="AB10" s="43">
        <v>390000</v>
      </c>
      <c r="AC10" s="43"/>
      <c r="AD10" s="43"/>
      <c r="AE10" s="43">
        <v>0</v>
      </c>
      <c r="AF10" s="31" t="s">
        <v>106</v>
      </c>
      <c r="AG10" s="18"/>
    </row>
    <row r="11" spans="1:33" ht="103.5" customHeight="1" thickBot="1" x14ac:dyDescent="0.25">
      <c r="A11" s="32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82" t="s">
        <v>6</v>
      </c>
      <c r="U11" s="182"/>
      <c r="V11" s="182"/>
      <c r="W11" s="182"/>
      <c r="X11" s="47">
        <f t="shared" ref="X11:AE11" si="0">SUM(X10:X10)</f>
        <v>390000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390000</v>
      </c>
      <c r="AC11" s="44">
        <f t="shared" si="0"/>
        <v>0</v>
      </c>
      <c r="AD11" s="44">
        <f t="shared" si="0"/>
        <v>0</v>
      </c>
      <c r="AE11" s="45">
        <f t="shared" si="0"/>
        <v>0</v>
      </c>
      <c r="AF11" s="33"/>
      <c r="AG11" s="17"/>
    </row>
    <row r="12" spans="1:33" ht="32.1" customHeight="1" x14ac:dyDescent="0.2">
      <c r="A12" s="32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34"/>
      <c r="Y12" s="34"/>
      <c r="Z12" s="35"/>
      <c r="AA12" s="35"/>
      <c r="AB12" s="35"/>
      <c r="AC12" s="35"/>
      <c r="AD12" s="35"/>
      <c r="AE12" s="35"/>
      <c r="AF12" s="35"/>
      <c r="AG12" s="9"/>
    </row>
    <row r="13" spans="1:33" ht="32.1" customHeight="1" x14ac:dyDescent="0.2">
      <c r="A13" s="32"/>
      <c r="B13" s="3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6"/>
      <c r="U13" s="36"/>
      <c r="V13" s="36"/>
      <c r="W13" s="36"/>
      <c r="X13" s="37"/>
      <c r="Y13" s="37"/>
      <c r="Z13" s="38"/>
      <c r="AA13" s="38"/>
      <c r="AB13" s="38"/>
      <c r="AC13" s="38"/>
      <c r="AD13" s="38"/>
      <c r="AE13" s="38"/>
      <c r="AF13" s="38"/>
      <c r="AG13" s="10"/>
    </row>
    <row r="14" spans="1:33" ht="32.1" customHeight="1" x14ac:dyDescent="0.15">
      <c r="A14" s="32"/>
      <c r="B14" s="3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1"/>
    </row>
    <row r="15" spans="1:33" ht="32.1" customHeight="1" x14ac:dyDescent="0.2">
      <c r="A15" s="32"/>
      <c r="B15" s="3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6"/>
      <c r="U15" s="36"/>
      <c r="V15" s="36"/>
      <c r="W15" s="36"/>
      <c r="X15" s="36"/>
      <c r="Y15" s="36"/>
      <c r="Z15" s="335"/>
      <c r="AA15" s="335"/>
      <c r="AB15" s="335"/>
      <c r="AC15" s="404"/>
      <c r="AD15" s="405"/>
      <c r="AE15" s="405"/>
      <c r="AF15" s="34"/>
      <c r="AG15" s="15"/>
    </row>
    <row r="16" spans="1:33" ht="32.1" customHeight="1" x14ac:dyDescent="0.2">
      <c r="A16" s="337" t="s">
        <v>46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24"/>
      <c r="V16" s="24"/>
      <c r="W16" s="24"/>
      <c r="X16" s="24"/>
      <c r="Y16" s="24"/>
      <c r="Z16" s="338"/>
      <c r="AA16" s="338"/>
      <c r="AB16" s="338"/>
      <c r="AC16" s="338"/>
      <c r="AD16" s="338"/>
      <c r="AE16" s="338"/>
      <c r="AF16" s="179"/>
      <c r="AG16" s="14"/>
    </row>
    <row r="17" spans="1:41" ht="32.1" customHeight="1" x14ac:dyDescent="0.2">
      <c r="A17" s="337" t="s">
        <v>54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24"/>
      <c r="V17" s="24"/>
      <c r="W17" s="24"/>
      <c r="X17" s="39"/>
      <c r="Y17" s="39"/>
      <c r="Z17" s="40"/>
      <c r="AA17" s="40"/>
      <c r="AB17" s="40"/>
      <c r="AC17" s="40"/>
      <c r="AD17" s="40"/>
      <c r="AE17" s="40"/>
      <c r="AF17" s="40"/>
      <c r="AG17" s="8"/>
    </row>
    <row r="18" spans="1:41" ht="32.1" customHeight="1" x14ac:dyDescent="0.2">
      <c r="A18" s="337" t="s">
        <v>84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24"/>
      <c r="V18" s="24"/>
      <c r="W18" s="24"/>
      <c r="X18" s="39"/>
      <c r="Y18" s="39"/>
      <c r="Z18" s="40"/>
      <c r="AA18" s="40"/>
      <c r="AB18" s="40"/>
      <c r="AC18" s="40"/>
      <c r="AD18" s="40"/>
      <c r="AE18" s="40"/>
      <c r="AF18" s="40"/>
      <c r="AG18" s="8"/>
    </row>
    <row r="19" spans="1:41" ht="32.1" customHeight="1" x14ac:dyDescent="0.2">
      <c r="A19" s="337" t="s">
        <v>85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24"/>
      <c r="V19" s="24"/>
      <c r="W19" s="24"/>
      <c r="X19" s="24"/>
      <c r="Y19" s="24"/>
      <c r="Z19" s="40"/>
      <c r="AA19" s="40"/>
      <c r="AB19" s="40"/>
      <c r="AC19" s="40"/>
      <c r="AD19" s="40"/>
      <c r="AE19" s="40"/>
      <c r="AF19" s="40"/>
      <c r="AG19" s="8"/>
    </row>
    <row r="20" spans="1:41" ht="14.25" x14ac:dyDescent="0.2">
      <c r="A20" s="337" t="s">
        <v>87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24"/>
      <c r="V20" s="24"/>
      <c r="W20" s="24"/>
      <c r="X20" s="24"/>
      <c r="Y20" s="24"/>
      <c r="Z20" s="40"/>
      <c r="AA20" s="40"/>
      <c r="AB20" s="40"/>
      <c r="AC20" s="40"/>
      <c r="AD20" s="40"/>
      <c r="AE20" s="40"/>
      <c r="AF20" s="40"/>
      <c r="AG20" s="8"/>
    </row>
    <row r="21" spans="1:41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42"/>
      <c r="AC21" s="42"/>
      <c r="AD21" s="42"/>
      <c r="AE21" s="40"/>
      <c r="AF21" s="40"/>
      <c r="AG21" s="8"/>
    </row>
    <row r="22" spans="1:41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2"/>
      <c r="AC22" s="42"/>
      <c r="AD22" s="42"/>
      <c r="AE22" s="40"/>
      <c r="AF22" s="40"/>
      <c r="AG22" s="8"/>
    </row>
    <row r="23" spans="1:41" x14ac:dyDescent="0.15">
      <c r="A23" s="20"/>
      <c r="B23" s="2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7"/>
      <c r="U23" s="7"/>
      <c r="V23" s="7"/>
      <c r="W23" s="7"/>
      <c r="X23" s="7"/>
      <c r="Y23" s="7"/>
      <c r="Z23" s="8"/>
      <c r="AA23" s="8"/>
      <c r="AB23" s="8"/>
      <c r="AC23" s="8"/>
      <c r="AD23" s="8"/>
      <c r="AE23" s="8"/>
      <c r="AF23" s="8"/>
      <c r="AG23" s="8"/>
    </row>
    <row r="24" spans="1:41" ht="15" customHeight="1" x14ac:dyDescent="0.15"/>
    <row r="29" spans="1:41" ht="14.25" x14ac:dyDescent="0.2"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348"/>
      <c r="AE29" s="348"/>
      <c r="AF29" s="348"/>
      <c r="AG29" s="348"/>
      <c r="AH29" s="177"/>
      <c r="AI29" s="177"/>
      <c r="AJ29" s="177"/>
      <c r="AK29" s="177"/>
      <c r="AL29" s="177"/>
      <c r="AM29" s="177"/>
      <c r="AN29" s="177"/>
      <c r="AO29" s="177"/>
    </row>
    <row r="30" spans="1:41" ht="14.25" x14ac:dyDescent="0.2"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</row>
    <row r="31" spans="1:41" ht="14.25" x14ac:dyDescent="0.2"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</row>
    <row r="32" spans="1:41" ht="14.25" x14ac:dyDescent="0.2"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</row>
    <row r="37" spans="26:44" ht="14.25" x14ac:dyDescent="0.2"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</row>
  </sheetData>
  <protectedRanges>
    <protectedRange password="CF7A" sqref="P10:Q10 N10" name="Intervallo1_3_1"/>
  </protectedRanges>
  <dataConsolidate/>
  <mergeCells count="48">
    <mergeCell ref="AD29:AG29"/>
    <mergeCell ref="T30:AO30"/>
    <mergeCell ref="T31:AO31"/>
    <mergeCell ref="T32:AO32"/>
    <mergeCell ref="Z37:AR37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M6:M9"/>
    <mergeCell ref="A16:T16"/>
    <mergeCell ref="Z16:AE16"/>
    <mergeCell ref="A17:T17"/>
    <mergeCell ref="A18:T18"/>
    <mergeCell ref="N6:N9"/>
    <mergeCell ref="O6:O9"/>
    <mergeCell ref="P6:Q8"/>
    <mergeCell ref="X6:AF7"/>
    <mergeCell ref="Z15:AB15"/>
    <mergeCell ref="AC15:AE15"/>
    <mergeCell ref="A20:T20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A19:T19"/>
  </mergeCells>
  <dataValidations count="1">
    <dataValidation allowBlank="1" showInputMessage="1" showErrorMessage="1" error="A cura della Direzione Centrale" sqref="A10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43" orientation="landscape" r:id="rId1"/>
  <headerFooter>
    <oddFooter>&amp;CPagina &amp;P di &amp;P &amp;RSCHEDA 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'[PTL 2022-24 Puglia (002).xlsx]Foglio1'!#REF!</xm:f>
          </x14:formula1>
          <xm:sqref>O10 R10 AC10:AG10 U10:W10 H10:I10</xm:sqref>
        </x14:dataValidation>
        <x14:dataValidation type="list" allowBlank="1" showErrorMessage="1" error="Classificazione secondo Sistema CUP 33 - 003_x000a_">
          <x14:formula1>
            <xm:f>'[PTL 2022-24 Puglia (002).xlsx]Foglio1'!#REF!</xm:f>
          </x14:formula1>
          <xm:sqref>S10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6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opLeftCell="A10" workbookViewId="0">
      <selection activeCell="D23" sqref="D23"/>
    </sheetView>
  </sheetViews>
  <sheetFormatPr defaultRowHeight="12.75" x14ac:dyDescent="0.2"/>
  <cols>
    <col min="1" max="1" width="9.140625" style="143"/>
    <col min="2" max="2" width="20.7109375" style="143" bestFit="1" customWidth="1"/>
    <col min="3" max="3" width="34.85546875" style="143" bestFit="1" customWidth="1"/>
    <col min="4" max="9" width="14.42578125" style="143" customWidth="1"/>
    <col min="10" max="10" width="14.7109375" style="143" bestFit="1" customWidth="1"/>
    <col min="11" max="16384" width="9.140625" style="143"/>
  </cols>
  <sheetData>
    <row r="1" spans="2:11" s="128" customFormat="1" ht="20.25" customHeight="1" thickBot="1" x14ac:dyDescent="0.3"/>
    <row r="2" spans="2:11" s="128" customFormat="1" ht="33" customHeight="1" x14ac:dyDescent="0.25">
      <c r="B2" s="272" t="s">
        <v>115</v>
      </c>
      <c r="C2" s="274" t="s">
        <v>278</v>
      </c>
      <c r="D2" s="259" t="s">
        <v>118</v>
      </c>
      <c r="E2" s="276"/>
      <c r="F2" s="270"/>
      <c r="G2" s="259" t="s">
        <v>119</v>
      </c>
      <c r="H2" s="276"/>
      <c r="I2" s="260"/>
    </row>
    <row r="3" spans="2:11" s="128" customFormat="1" ht="31.5" customHeight="1" thickBot="1" x14ac:dyDescent="0.3">
      <c r="B3" s="273"/>
      <c r="C3" s="275"/>
      <c r="D3" s="119" t="s">
        <v>143</v>
      </c>
      <c r="E3" s="119" t="s">
        <v>144</v>
      </c>
      <c r="F3" s="119" t="s">
        <v>145</v>
      </c>
      <c r="G3" s="119" t="s">
        <v>143</v>
      </c>
      <c r="H3" s="119" t="s">
        <v>144</v>
      </c>
      <c r="I3" s="120" t="s">
        <v>145</v>
      </c>
    </row>
    <row r="4" spans="2:11" s="128" customFormat="1" ht="16.5" thickBot="1" x14ac:dyDescent="0.3">
      <c r="B4" s="55"/>
      <c r="C4" s="129"/>
      <c r="D4" s="129"/>
      <c r="E4" s="129"/>
      <c r="F4" s="129"/>
      <c r="G4" s="129"/>
      <c r="H4" s="129"/>
      <c r="I4" s="129"/>
    </row>
    <row r="5" spans="2:11" s="128" customFormat="1" ht="15.75" x14ac:dyDescent="0.25">
      <c r="B5" s="130" t="s">
        <v>120</v>
      </c>
      <c r="C5" s="131">
        <f>SUM(D5:I5)</f>
        <v>0</v>
      </c>
      <c r="D5" s="132">
        <f>SUMIFS(Abruzzo!X:X,Abruzzo!R:R,"*e ordinaria*",Abruzzo!O:O,"*à*")</f>
        <v>0</v>
      </c>
      <c r="E5" s="132">
        <f>+SUMIFS(Abruzzo!Y:Y,Abruzzo!R:R,"*e ordinaria*",Abruzzo!O:O,"*à*")</f>
        <v>0</v>
      </c>
      <c r="F5" s="132">
        <f>+SUMIFS(Abruzzo!Z:Z,Abruzzo!R:R,"*e ordinaria*",Abruzzo!O:O,"*à*")</f>
        <v>0</v>
      </c>
      <c r="G5" s="132">
        <f>SUMIFS(Abruzzo!X:X,Abruzzo!R:R,"*",Abruzzo!O:O,"*à*")-SUMIFS(Abruzzo!X:X,Abruzzo!R:R,"*e ordinaria*",Abruzzo!O:O,"*à*")</f>
        <v>0</v>
      </c>
      <c r="H5" s="132">
        <f>+SUMIFS(Abruzzo!Y:Y,Abruzzo!R:R,"*",Abruzzo!O:O,"*à*")-SUMIFS(Abruzzo!Y:Y,Abruzzo!R:R,"*e ordinaria*",Abruzzo!O:O,"*à*")</f>
        <v>0</v>
      </c>
      <c r="I5" s="133">
        <f>+SUMIFS(Abruzzo!Z:Z,Abruzzo!R:R,"*",Abruzzo!O:O,"*à*")-SUMIFS(Abruzzo!Z:Z,Abruzzo!R:R,"*e ordinaria*",Abruzzo!O:O,"*à*")</f>
        <v>0</v>
      </c>
    </row>
    <row r="6" spans="2:11" s="128" customFormat="1" ht="15.75" x14ac:dyDescent="0.25">
      <c r="B6" s="134" t="s">
        <v>121</v>
      </c>
      <c r="C6" s="135">
        <f t="shared" ref="C6:C26" si="0">SUM(D6:I6)</f>
        <v>0</v>
      </c>
      <c r="D6" s="136">
        <f>SUMIFS(Basilicata!X:X,Basilicata!R:R,"*e ordinaria*",Basilicata!O:O,"*à*")</f>
        <v>0</v>
      </c>
      <c r="E6" s="136">
        <f>+SUMIFS(Basilicata!Y:Y,Basilicata!R:R,"*e ordinaria*",Basilicata!O:O,"*à*")</f>
        <v>0</v>
      </c>
      <c r="F6" s="136">
        <f>+SUMIFS(Basilicata!Z:Z,Basilicata!R:R,"*e ordinaria*",Basilicata!O:O,"*à*")</f>
        <v>0</v>
      </c>
      <c r="G6" s="136">
        <f>SUMIFS(Basilicata!X:X,Basilicata!R:R,"*",Basilicata!O:O,"*à*")-SUMIFS(Basilicata!X:X,Basilicata!R:R,"*e ordinaria*",Basilicata!O:O,"*à*")</f>
        <v>0</v>
      </c>
      <c r="H6" s="136">
        <f>+SUMIFS(Basilicata!Y:Y,Basilicata!R:R,"*",Basilicata!O:O,"*à*")-SUMIFS(Basilicata!Y:Y,Basilicata!R:R,"*e ordinaria*",Basilicata!O:O,"*à*")</f>
        <v>0</v>
      </c>
      <c r="I6" s="137">
        <f>+SUMIFS(Basilicata!Z:Z,Basilicata!R:R,"*",Basilicata!O:O,"*à*")-SUMIFS(Basilicata!Z:Z,Basilicata!R:R,"*e ordinaria*",Basilicata!O:O,"*à*")</f>
        <v>0</v>
      </c>
    </row>
    <row r="7" spans="2:11" s="128" customFormat="1" ht="15.75" x14ac:dyDescent="0.25">
      <c r="B7" s="134" t="s">
        <v>122</v>
      </c>
      <c r="C7" s="135">
        <f t="shared" si="0"/>
        <v>0</v>
      </c>
      <c r="D7" s="136">
        <f>SUMIFS(Bolzano!X:X,Bolzano!R:R,"*e ordinaria*",Bolzano!O:O,"*à*")</f>
        <v>0</v>
      </c>
      <c r="E7" s="136">
        <f>+SUMIFS(Bolzano!Y:Y,Bolzano!R:R,"*e ordinaria*",Bolzano!O:O,"*à*")</f>
        <v>0</v>
      </c>
      <c r="F7" s="136">
        <f>+SUMIFS(Bolzano!Z:Z,Bolzano!R:R,"*e ordinaria*",Bolzano!O:O,"*à*")</f>
        <v>0</v>
      </c>
      <c r="G7" s="136">
        <f>SUMIFS(Bolzano!X:X,Bolzano!R:R,"*",Bolzano!O:O,"*à*")-SUMIFS(Bolzano!X:X,Bolzano!R:R,"*e ordinaria*",Bolzano!O:O,"*à*")</f>
        <v>0</v>
      </c>
      <c r="H7" s="136">
        <f>+SUMIFS(Bolzano!Y:Y,Bolzano!R:R,"*",Bolzano!O:O,"*à*")-SUMIFS(Bolzano!Y:Y,Bolzano!R:R,"*e ordinaria*",Bolzano!O:O,"*à*")</f>
        <v>0</v>
      </c>
      <c r="I7" s="137">
        <f>+SUMIFS(Bolzano!Z:Z,Bolzano!R:R,"*",Bolzano!O:O,"*à*")-SUMIFS(Bolzano!Z:Z,Bolzano!R:R,"*e ordinaria*",Bolzano!O:O,"*à*")</f>
        <v>0</v>
      </c>
    </row>
    <row r="8" spans="2:11" s="128" customFormat="1" ht="15.75" x14ac:dyDescent="0.25">
      <c r="B8" s="134" t="s">
        <v>123</v>
      </c>
      <c r="C8" s="135">
        <f t="shared" si="0"/>
        <v>359000</v>
      </c>
      <c r="D8" s="136">
        <f>SUMIFS(Calabria!X:X,Calabria!R:R,"*e ordinaria*",Calabria!O:O,"*à*")</f>
        <v>0</v>
      </c>
      <c r="E8" s="136">
        <f>+SUMIFS(Calabria!Y:Y,Calabria!R:R,"*e ordinaria*",Calabria!O:O,"*à*")</f>
        <v>0</v>
      </c>
      <c r="F8" s="136">
        <f>+SUMIFS(Calabria!Z:Z,Calabria!R:R,"*e ordinaria*",Calabria!O:O,"*à*")</f>
        <v>0</v>
      </c>
      <c r="G8" s="136">
        <f>SUMIFS(Calabria!X:X,Calabria!R:R,"*",Calabria!O:O,"*à*")-SUMIFS(Calabria!X:X,Calabria!R:R,"*e ordinaria*",Calabria!O:O,"*à*")</f>
        <v>359000</v>
      </c>
      <c r="H8" s="136">
        <f>+SUMIFS(Calabria!Y:Y,Calabria!R:R,"*",Calabria!O:O,"*à*")-SUMIFS(Calabria!Y:Y,Calabria!R:R,"*e ordinaria*",Calabria!O:O,"*à*")</f>
        <v>0</v>
      </c>
      <c r="I8" s="137">
        <f>+SUMIFS(Calabria!Z:Z,Calabria!R:R,"*",Calabria!O:O,"*à*")-SUMIFS(Calabria!Z:Z,Calabria!R:R,"*e ordinaria*",Calabria!O:O,"*à*")</f>
        <v>0</v>
      </c>
      <c r="K8" s="138"/>
    </row>
    <row r="9" spans="2:11" s="128" customFormat="1" ht="15.75" x14ac:dyDescent="0.25">
      <c r="B9" s="134" t="s">
        <v>124</v>
      </c>
      <c r="C9" s="135">
        <f t="shared" si="0"/>
        <v>1581388.96</v>
      </c>
      <c r="D9" s="136">
        <f>SUMIFS(Campania!X:X,Campania!R:R,"*e ordinaria*",Campania!O:O,"*à*")</f>
        <v>0</v>
      </c>
      <c r="E9" s="136">
        <f>+SUMIFS(Campania!Y:Y,Campania!R:R,"*e ordinaria*",Campania!O:O,"*à*")</f>
        <v>0</v>
      </c>
      <c r="F9" s="136">
        <f>+SUMIFS(Campania!Z:Z,Campania!R:R,"*e ordinaria*",Campania!O:O,"*à*")</f>
        <v>0</v>
      </c>
      <c r="G9" s="136">
        <f>SUMIFS(Campania!X:X,Campania!R:R,"*",Campania!O:O,"*à*")-SUMIFS(Campania!X:X,Campania!R:R,"*e ordinaria*",Campania!O:O,"*à*")</f>
        <v>1581388.96</v>
      </c>
      <c r="H9" s="136">
        <f>+SUMIFS(Campania!Y:Y,Campania!R:R,"*",Campania!O:O,"*à*")-SUMIFS(Campania!Y:Y,Campania!R:R,"*e ordinaria*",Campania!O:O,"*à*")</f>
        <v>0</v>
      </c>
      <c r="I9" s="137">
        <f>+SUMIFS(Campania!Z:Z,Campania!R:R,"*",Campania!O:O,"*à*")-SUMIFS(Campania!Z:Z,Campania!R:R,"*e ordinaria*",Campania!O:O,"*à*")</f>
        <v>0</v>
      </c>
      <c r="J9" s="138"/>
    </row>
    <row r="10" spans="2:11" s="128" customFormat="1" ht="15.75" x14ac:dyDescent="0.25">
      <c r="B10" s="134" t="s">
        <v>125</v>
      </c>
      <c r="C10" s="135">
        <f t="shared" si="0"/>
        <v>0</v>
      </c>
      <c r="D10" s="136">
        <f>SUMIFS(Emilia_romagna!X:X,Emilia_romagna!R:R,"*e ordinaria*",Emilia_romagna!O:O,"*à*")</f>
        <v>0</v>
      </c>
      <c r="E10" s="136">
        <f>+SUMIFS(Emilia_romagna!Y:Y,Emilia_romagna!R:R,"*e ordinaria*",Emilia_romagna!O:O,"*à*")</f>
        <v>0</v>
      </c>
      <c r="F10" s="136">
        <f>+SUMIFS(Emilia_romagna!Z:Z,Emilia_romagna!R:R,"*e ordinaria*",Emilia_romagna!O:O,"*à*")</f>
        <v>0</v>
      </c>
      <c r="G10" s="136">
        <f>SUMIFS(Emilia_romagna!X:X,Emilia_romagna!R:R,"*",Emilia_romagna!O:O,"*à*")-SUMIFS(Emilia_romagna!X:X,Emilia_romagna!R:R,"*e ordinaria*",Emilia_romagna!O:O,"*à*")</f>
        <v>0</v>
      </c>
      <c r="H10" s="136">
        <f>+SUMIFS(Emilia_romagna!Y:Y,Emilia_romagna!R:R,"*",Emilia_romagna!O:O,"*à*")-SUMIFS(Emilia_romagna!Y:Y,Emilia_romagna!R:R,"*e ordinaria*",Emilia_romagna!O:O,"*à*")</f>
        <v>0</v>
      </c>
      <c r="I10" s="137">
        <f>+SUMIFS(Emilia_romagna!Z:Z,Emilia_romagna!R:R,"*",Emilia_romagna!O:O,"*à*")-SUMIFS(Emilia_romagna!Z:Z,Emilia_romagna!R:R,"*e ordinaria*",Emilia_romagna!O:O,"*à*")</f>
        <v>0</v>
      </c>
    </row>
    <row r="11" spans="2:11" s="128" customFormat="1" ht="15.75" x14ac:dyDescent="0.25">
      <c r="B11" s="134" t="s">
        <v>126</v>
      </c>
      <c r="C11" s="135">
        <f t="shared" si="0"/>
        <v>0</v>
      </c>
      <c r="D11" s="136">
        <f>SUMIFS(Friuli_VG!X:X,Friuli_VG!R:R,"*e ordinaria*",Friuli_VG!O:O,"*à*")</f>
        <v>0</v>
      </c>
      <c r="E11" s="136">
        <f>+SUMIFS(Friuli_VG!Y:Y,Friuli_VG!R:R,"*e ordinaria*",Friuli_VG!O:O,"*à*")</f>
        <v>0</v>
      </c>
      <c r="F11" s="136">
        <f>+SUMIFS(Friuli_VG!Z:Z,Friuli_VG!R:R,"*e ordinaria*",Friuli_VG!O:O,"*à*")</f>
        <v>0</v>
      </c>
      <c r="G11" s="136">
        <f>SUMIFS(Friuli_VG!X:X,Friuli_VG!R:R,"*",Friuli_VG!O:O,"*à*")-SUMIFS(Friuli_VG!X:X,Friuli_VG!R:R,"*e ordinaria*",Friuli_VG!O:O,"*à*")</f>
        <v>0</v>
      </c>
      <c r="H11" s="136">
        <f>+SUMIFS(Friuli_VG!Y:Y,Friuli_VG!R:R,"*",Friuli_VG!O:O,"*à*")-SUMIFS(Friuli_VG!Y:Y,Friuli_VG!R:R,"*e ordinaria*",Friuli_VG!O:O,"*à*")</f>
        <v>0</v>
      </c>
      <c r="I11" s="137">
        <f>+SUMIFS(Friuli_VG!Z:Z,Friuli_VG!R:R,"*",Friuli_VG!O:O,"*à*")-SUMIFS(Friuli_VG!Z:Z,Friuli_VG!R:R,"*e ordinaria*",Friuli_VG!O:O,"*à*")</f>
        <v>0</v>
      </c>
    </row>
    <row r="12" spans="2:11" s="128" customFormat="1" ht="15.75" x14ac:dyDescent="0.25">
      <c r="B12" s="134" t="s">
        <v>127</v>
      </c>
      <c r="C12" s="135">
        <f t="shared" si="0"/>
        <v>0</v>
      </c>
      <c r="D12" s="136">
        <f>SUMIFS(Lazio!X:X,Lazio!R:R,"*e ordinaria*",Lazio!O:O,"*à*")</f>
        <v>0</v>
      </c>
      <c r="E12" s="136">
        <f>+SUMIFS(Lazio!Y:Y,Lazio!R:R,"*e ordinaria*",Lazio!O:O,"*à*")</f>
        <v>0</v>
      </c>
      <c r="F12" s="136">
        <f>+SUMIFS(Lazio!Z:Z,Lazio!R:R,"*e ordinaria*",Lazio!O:O,"*à*")</f>
        <v>0</v>
      </c>
      <c r="G12" s="136">
        <f>SUMIFS(Lazio!X:X,Lazio!R:R,"*",Lazio!O:O,"*à*")-SUMIFS(Lazio!X:X,Lazio!R:R,"*e ordinaria*",Lazio!O:O,"*à*")</f>
        <v>0</v>
      </c>
      <c r="H12" s="136">
        <f>+SUMIFS(Lazio!Y:Y,Lazio!R:R,"*",Lazio!O:O,"*à*")-SUMIFS(Lazio!Y:Y,Lazio!R:R,"*e ordinaria*",Lazio!O:O,"*à*")</f>
        <v>0</v>
      </c>
      <c r="I12" s="137">
        <f>+SUMIFS(Lazio!Z:Z,Lazio!R:R,"*",Lazio!O:O,"*à*")-SUMIFS(Lazio!Z:Z,Lazio!R:R,"*e ordinaria*",Lazio!O:O,"*à*")</f>
        <v>0</v>
      </c>
    </row>
    <row r="13" spans="2:11" s="128" customFormat="1" ht="15.75" x14ac:dyDescent="0.25">
      <c r="B13" s="134" t="s">
        <v>128</v>
      </c>
      <c r="C13" s="135">
        <f t="shared" si="0"/>
        <v>0</v>
      </c>
      <c r="D13" s="136">
        <f>SUMIFS(Liguria!X:X,Liguria!R:R,"*e ordinaria*",Liguria!O:O,"*à*")</f>
        <v>0</v>
      </c>
      <c r="E13" s="136">
        <f>+SUMIFS(Liguria!Y:Y,Liguria!R:R,"*e ordinaria*",Liguria!O:O,"*à*")</f>
        <v>0</v>
      </c>
      <c r="F13" s="136">
        <f>+SUMIFS(Liguria!Z:Z,Liguria!R:R,"*e ordinaria*",Liguria!O:O,"*à*")</f>
        <v>0</v>
      </c>
      <c r="G13" s="136">
        <f>SUMIFS(Liguria!X:X,Liguria!R:R,"*",Liguria!O:O,"*à*")-SUMIFS(Liguria!X:X,Liguria!R:R,"*e ordinaria*",Liguria!O:O,"*à*")</f>
        <v>0</v>
      </c>
      <c r="H13" s="136">
        <f>+SUMIFS(Liguria!Y:Y,Liguria!R:R,"*",Liguria!O:O,"*à*")-SUMIFS(Liguria!Y:Y,Liguria!R:R,"*e ordinaria*",Liguria!O:O,"*à*")</f>
        <v>0</v>
      </c>
      <c r="I13" s="137">
        <f>+SUMIFS(Liguria!Z:Z,Liguria!R:R,"*",Liguria!O:O,"*à*")-SUMIFS(Liguria!Z:Z,Liguria!R:R,"*e ordinaria*",Liguria!O:O,"*à*")</f>
        <v>0</v>
      </c>
    </row>
    <row r="14" spans="2:11" s="128" customFormat="1" ht="15.75" x14ac:dyDescent="0.25">
      <c r="B14" s="134" t="s">
        <v>129</v>
      </c>
      <c r="C14" s="135">
        <f t="shared" si="0"/>
        <v>0</v>
      </c>
      <c r="D14" s="136">
        <f>SUMIFS(Lombardia!X:X,Lombardia!R:R,"*e ordinaria*",Lombardia!O:O,"*à*")</f>
        <v>0</v>
      </c>
      <c r="E14" s="136">
        <f>+SUMIFS(Lombardia!Y:Y,Lombardia!R:R,"*e ordinaria*",Lombardia!O:O,"*à*")</f>
        <v>0</v>
      </c>
      <c r="F14" s="136">
        <f>+SUMIFS(Lombardia!Z:Z,Lombardia!R:R,"*e ordinaria*",Lombardia!O:O,"*à*")</f>
        <v>0</v>
      </c>
      <c r="G14" s="136">
        <f>SUMIFS(Lombardia!X:X,Lombardia!R:R,"*",Lombardia!O:O,"*à*")-SUMIFS(Lombardia!X:X,Lombardia!R:R,"*e ordinaria*",Lombardia!O:O,"*à*")</f>
        <v>0</v>
      </c>
      <c r="H14" s="136">
        <f>+SUMIFS(Lombardia!Y:Y,Lombardia!R:R,"*",Lombardia!O:O,"*à*")-SUMIFS(Lombardia!Y:Y,Lombardia!R:R,"*e ordinaria*",Lombardia!O:O,"*à*")</f>
        <v>0</v>
      </c>
      <c r="I14" s="137">
        <f>+SUMIFS(Lombardia!Z:Z,Lombardia!R:R,"*",Lombardia!O:O,"*à*")-SUMIFS(Lombardia!Z:Z,Lombardia!R:R,"*e ordinaria*",Lombardia!O:O,"*à*")</f>
        <v>0</v>
      </c>
      <c r="J14" s="138"/>
    </row>
    <row r="15" spans="2:11" s="128" customFormat="1" ht="15.75" x14ac:dyDescent="0.25">
      <c r="B15" s="134" t="s">
        <v>130</v>
      </c>
      <c r="C15" s="135">
        <f t="shared" si="0"/>
        <v>0</v>
      </c>
      <c r="D15" s="136">
        <f>SUMIFS(Marche!X:X,Marche!R:R,"*e ordinaria*",Marche!O:O,"*à*")</f>
        <v>0</v>
      </c>
      <c r="E15" s="136">
        <f>+SUMIFS(Marche!Y:Y,Marche!R:R,"*e ordinaria*",Marche!O:O,"*à*")</f>
        <v>0</v>
      </c>
      <c r="F15" s="136">
        <f>+SUMIFS(Marche!Z:Z,Marche!R:R,"*e ordinaria*",Marche!O:O,"*à*")</f>
        <v>0</v>
      </c>
      <c r="G15" s="136">
        <f>SUMIFS(Marche!X:X,Marche!R:R,"*",Marche!O:O,"*à*")-SUMIFS(Marche!X:X,Marche!R:R,"*e ordinaria*",Marche!O:O,"*à*")</f>
        <v>0</v>
      </c>
      <c r="H15" s="136">
        <f>+SUMIFS(Marche!Y:Y,Marche!R:R,"*",Marche!O:O,"*à*")-SUMIFS(Marche!Y:Y,Marche!R:R,"*e ordinaria*",Marche!O:O,"*à*")</f>
        <v>0</v>
      </c>
      <c r="I15" s="137">
        <f>+SUMIFS(Marche!Z:Z,Marche!R:R,"*",Marche!O:O,"*à*")-SUMIFS(Marche!Z:Z,Marche!R:R,"*e ordinaria*",Marche!O:O,"*à*")</f>
        <v>0</v>
      </c>
    </row>
    <row r="16" spans="2:11" s="128" customFormat="1" ht="15.75" x14ac:dyDescent="0.25">
      <c r="B16" s="134" t="s">
        <v>131</v>
      </c>
      <c r="C16" s="135">
        <f t="shared" si="0"/>
        <v>0</v>
      </c>
      <c r="D16" s="136">
        <f>SUMIFS(Molise!X:X,Molise!R:R,"*e ordinaria*",Molise!O:O,"*à*")</f>
        <v>0</v>
      </c>
      <c r="E16" s="136">
        <f>+SUMIFS(Molise!Y:Y,Molise!R:R,"*e ordinaria*",Molise!O:O,"*à*")</f>
        <v>0</v>
      </c>
      <c r="F16" s="136">
        <f>+SUMIFS(Molise!Z:Z,Molise!R:R,"*e ordinaria*",Molise!O:O,"*à*")</f>
        <v>0</v>
      </c>
      <c r="G16" s="136">
        <f>SUMIFS(Molise!X:X,Molise!R:R,"*",Molise!O:O,"*à*")-SUMIFS(Molise!X:X,Molise!R:R,"*e ordinaria*",Molise!O:O,"*à*")</f>
        <v>0</v>
      </c>
      <c r="H16" s="136">
        <f>+SUMIFS(Molise!Y:Y,Molise!R:R,"*",Molise!O:O,"*à*")-SUMIFS(Molise!Y:Y,Molise!R:R,"*e ordinaria*",Molise!O:O,"*à*")</f>
        <v>0</v>
      </c>
      <c r="I16" s="137">
        <f>+SUMIFS(Molise!Z:Z,Molise!R:R,"*",Molise!O:O,"*à*")-SUMIFS(Molise!Z:Z,Molise!R:R,"*e ordinaria*",Molise!O:O,"*à*")</f>
        <v>0</v>
      </c>
    </row>
    <row r="17" spans="2:11" s="128" customFormat="1" ht="15.75" x14ac:dyDescent="0.25">
      <c r="B17" s="134" t="s">
        <v>132</v>
      </c>
      <c r="C17" s="135">
        <f t="shared" si="0"/>
        <v>0</v>
      </c>
      <c r="D17" s="136">
        <f>SUMIFS(Piemonte!X:X,Piemonte!R:R,"*e ordinaria*",Piemonte!O:O,"*à*")</f>
        <v>0</v>
      </c>
      <c r="E17" s="136">
        <f>+SUMIFS(Piemonte!Y:Y,Piemonte!R:R,"*e ordinaria*",Piemonte!O:O,"*à*")</f>
        <v>0</v>
      </c>
      <c r="F17" s="136">
        <f>+SUMIFS(Piemonte!Z:Z,Piemonte!R:R,"*e ordinaria*",Piemonte!O:O,"*à*")</f>
        <v>0</v>
      </c>
      <c r="G17" s="136">
        <f>SUMIFS(Piemonte!X:X,Piemonte!R:R,"*",Piemonte!O:O,"*à*")-SUMIFS(Piemonte!X:X,Piemonte!R:R,"*e ordinaria*",Piemonte!O:O,"*à*")</f>
        <v>0</v>
      </c>
      <c r="H17" s="136">
        <f>+SUMIFS(Piemonte!Y:Y,Piemonte!R:R,"*",Piemonte!O:O,"*à*")-SUMIFS(Piemonte!Y:Y,Piemonte!R:R,"*e ordinaria*",Piemonte!O:O,"*à*")</f>
        <v>0</v>
      </c>
      <c r="I17" s="137">
        <f>+SUMIFS(Piemonte!Z:Z,Piemonte!R:R,"*",Piemonte!O:O,"*à*")-SUMIFS(Piemonte!Z:Z,Piemonte!R:R,"*e ordinaria*",Piemonte!O:O,"*à*")</f>
        <v>0</v>
      </c>
    </row>
    <row r="18" spans="2:11" s="128" customFormat="1" ht="15.75" x14ac:dyDescent="0.25">
      <c r="B18" s="134" t="s">
        <v>133</v>
      </c>
      <c r="C18" s="135">
        <f t="shared" si="0"/>
        <v>390000</v>
      </c>
      <c r="D18" s="136">
        <f>SUMIFS(Puglia!X:X,Puglia!R:R,"*e ordinaria*",Puglia!O:O,"*à*")</f>
        <v>0</v>
      </c>
      <c r="E18" s="136">
        <f>+SUMIFS(Puglia!Y:Y,Puglia!R:R,"*e ordinaria*",Puglia!O:O,"*à*")</f>
        <v>0</v>
      </c>
      <c r="F18" s="136">
        <f>+SUMIFS(Puglia!Z:Z,Puglia!R:R,"*e ordinaria*",Puglia!O:O,"*à*")</f>
        <v>0</v>
      </c>
      <c r="G18" s="136">
        <f>SUMIFS(Puglia!X:X,Puglia!R:R,"*",Puglia!O:O,"*à*")-SUMIFS(Puglia!X:X,Puglia!R:R,"*e ordinaria*",Puglia!O:O,"*à*")</f>
        <v>390000</v>
      </c>
      <c r="H18" s="136">
        <f>+SUMIFS(Puglia!Y:Y,Puglia!R:R,"*",Puglia!O:O,"*à*")-SUMIFS(Puglia!Y:Y,Puglia!R:R,"*e ordinaria*",Puglia!O:O,"*à*")</f>
        <v>0</v>
      </c>
      <c r="I18" s="137">
        <f>+SUMIFS(Puglia!Z:Z,Puglia!R:R,"*",Puglia!O:O,"*à*")-SUMIFS(Puglia!Z:Z,Puglia!R:R,"*e ordinaria*",Puglia!O:O,"*à*")</f>
        <v>0</v>
      </c>
    </row>
    <row r="19" spans="2:11" s="128" customFormat="1" ht="15.75" x14ac:dyDescent="0.25">
      <c r="B19" s="134" t="s">
        <v>134</v>
      </c>
      <c r="C19" s="135">
        <f t="shared" si="0"/>
        <v>0</v>
      </c>
      <c r="D19" s="136">
        <f>SUMIFS(Sardegna!X:X,Sardegna!R:R,"*e ordinaria*",Sardegna!O:O,"*à*")</f>
        <v>0</v>
      </c>
      <c r="E19" s="136">
        <f>+SUMIFS(Sardegna!Y:Y,Sardegna!R:R,"*e ordinaria*",Sardegna!O:O,"*à*")</f>
        <v>0</v>
      </c>
      <c r="F19" s="136">
        <f>+SUMIFS(Sardegna!Z:Z,Sardegna!R:R,"*e ordinaria*",Sardegna!O:O,"*à*")</f>
        <v>0</v>
      </c>
      <c r="G19" s="136">
        <f>SUMIFS(Sardegna!X:X,Sardegna!R:R,"*",Sardegna!O:O,"*à*")-SUMIFS(Sardegna!X:X,Sardegna!R:R,"*e ordinaria*",Sardegna!O:O,"*à*")</f>
        <v>0</v>
      </c>
      <c r="H19" s="136">
        <f>+SUMIFS(Sardegna!Y:Y,Sardegna!R:R,"*",Sardegna!O:O,"*à*")-SUMIFS(Sardegna!Y:Y,Sardegna!R:R,"*e ordinaria*",Sardegna!O:O,"*à*")</f>
        <v>0</v>
      </c>
      <c r="I19" s="137">
        <f>+SUMIFS(Sardegna!Z:Z,Sardegna!R:R,"*",Sardegna!O:O,"*à*")-SUMIFS(Sardegna!Z:Z,Sardegna!R:R,"*e ordinaria*",Sardegna!O:O,"*à*")</f>
        <v>0</v>
      </c>
    </row>
    <row r="20" spans="2:11" s="128" customFormat="1" ht="15.75" x14ac:dyDescent="0.25">
      <c r="B20" s="134" t="s">
        <v>135</v>
      </c>
      <c r="C20" s="135">
        <f t="shared" si="0"/>
        <v>0</v>
      </c>
      <c r="D20" s="136">
        <f>SUMIFS(Sicilia!X:X,Sicilia!R:R,"*e ordinaria*",Sicilia!O:O,"*à*")</f>
        <v>0</v>
      </c>
      <c r="E20" s="136">
        <f>+SUMIFS(Sicilia!Y:Y,Sicilia!R:R,"*e ordinaria*",Sicilia!O:O,"*à*")</f>
        <v>0</v>
      </c>
      <c r="F20" s="136">
        <f>+SUMIFS(Sicilia!Z:Z,Sicilia!R:R,"*e ordinaria*",Sicilia!O:O,"*à*")</f>
        <v>0</v>
      </c>
      <c r="G20" s="136">
        <f>SUMIFS(Sicilia!X:X,Sicilia!R:R,"*",Sicilia!O:O,"*à*")-SUMIFS(Sicilia!X:X,Sicilia!R:R,"*e ordinaria*",Sicilia!O:O,"*à*")</f>
        <v>0</v>
      </c>
      <c r="H20" s="136">
        <f>+SUMIFS(Sicilia!Y:Y,Sicilia!R:R,"*",Sicilia!O:O,"*à*")-SUMIFS(Sicilia!Y:Y,Sicilia!R:R,"*e ordinaria*",Sicilia!O:O,"*à*")</f>
        <v>0</v>
      </c>
      <c r="I20" s="137">
        <f>+SUMIFS(Sicilia!Z:Z,Sicilia!R:R,"*",Sicilia!O:O,"*à*")-SUMIFS(Sicilia!Z:Z,Sicilia!R:R,"*e ordinaria*",Sicilia!O:O,"*à*")</f>
        <v>0</v>
      </c>
    </row>
    <row r="21" spans="2:11" s="128" customFormat="1" ht="15.75" x14ac:dyDescent="0.25">
      <c r="B21" s="134" t="s">
        <v>136</v>
      </c>
      <c r="C21" s="135">
        <f t="shared" si="0"/>
        <v>0</v>
      </c>
      <c r="D21" s="136">
        <f>SUMIFS(Toscana!X:X,Toscana!R:R,"*e ordinaria*",Toscana!O:O,"*à*")</f>
        <v>0</v>
      </c>
      <c r="E21" s="136">
        <f>+SUMIFS(Toscana!Y:Y,Toscana!R:R,"*e ordinaria*",Toscana!O:O,"*à*")</f>
        <v>0</v>
      </c>
      <c r="F21" s="136">
        <f>+SUMIFS(Toscana!Z:Z,Toscana!R:R,"*e ordinaria*",Toscana!O:O,"*à*")</f>
        <v>0</v>
      </c>
      <c r="G21" s="136">
        <f>SUMIFS(Toscana!X:X,Toscana!R:R,"*",Toscana!O:O,"*à*")-SUMIFS(Toscana!X:X,Toscana!R:R,"*e ordinaria*",Toscana!O:O,"*à*")</f>
        <v>0</v>
      </c>
      <c r="H21" s="136">
        <f>+SUMIFS(Toscana!Y:Y,Toscana!R:R,"*",Toscana!O:O,"*à*")-SUMIFS(Toscana!Y:Y,Toscana!R:R,"*e ordinaria*",Toscana!O:O,"*à*")</f>
        <v>0</v>
      </c>
      <c r="I21" s="137">
        <f>+SUMIFS(Toscana!Z:Z,Toscana!R:R,"*",Toscana!O:O,"*à*")-SUMIFS(Toscana!Z:Z,Toscana!R:R,"*e ordinaria*",Toscana!O:O,"*à*")</f>
        <v>0</v>
      </c>
    </row>
    <row r="22" spans="2:11" s="128" customFormat="1" ht="15.75" x14ac:dyDescent="0.25">
      <c r="B22" s="134" t="s">
        <v>137</v>
      </c>
      <c r="C22" s="135">
        <f t="shared" si="0"/>
        <v>0</v>
      </c>
      <c r="D22" s="136">
        <f>SUMIFS(Trento!X:X,Trento!R:R,"*e ordinaria*",Trento!O:O,"*à*")</f>
        <v>0</v>
      </c>
      <c r="E22" s="136">
        <f>+SUMIFS(Trento!Y:Y,Trento!R:R,"*e ordinaria*",Trento!O:O,"*à*")</f>
        <v>0</v>
      </c>
      <c r="F22" s="136">
        <f>+SUMIFS(Trento!Z:Z,Trento!R:R,"*e ordinaria*",Trento!O:O,"*à*")</f>
        <v>0</v>
      </c>
      <c r="G22" s="136">
        <f>SUMIFS(Trento!X:X,Trento!R:R,"*",Trento!O:O,"*à*")-SUMIFS(Trento!X:X,Trento!R:R,"*e ordinaria*",Trento!O:O,"*à*")</f>
        <v>0</v>
      </c>
      <c r="H22" s="136">
        <f>+SUMIFS(Trento!Y:Y,Trento!R:R,"*",Trento!O:O,"*à*")-SUMIFS(Trento!Y:Y,Trento!R:R,"*e ordinaria*",Trento!O:O,"*à*")</f>
        <v>0</v>
      </c>
      <c r="I22" s="137">
        <f>+SUMIFS(Trento!Z:Z,Trento!R:R,"*",Trento!O:O,"*à*")-SUMIFS(Trento!Z:Z,Trento!R:R,"*e ordinaria*",Trento!O:O,"*à*")</f>
        <v>0</v>
      </c>
    </row>
    <row r="23" spans="2:11" s="128" customFormat="1" ht="15.75" x14ac:dyDescent="0.25">
      <c r="B23" s="134" t="s">
        <v>138</v>
      </c>
      <c r="C23" s="135">
        <f t="shared" si="0"/>
        <v>0</v>
      </c>
      <c r="D23" s="136">
        <f>SUMIFS(Umbria!X:X,Umbria!R:R,"*e ordinaria*",Umbria!O:O,"*à*")</f>
        <v>0</v>
      </c>
      <c r="E23" s="136">
        <f>+SUMIFS(Umbria!Y:Y,Umbria!R:R,"*e ordinaria*",Umbria!O:O,"*à*")</f>
        <v>0</v>
      </c>
      <c r="F23" s="136">
        <f>+SUMIFS(Umbria!Z:Z,Umbria!R:R,"*e ordinaria*",Umbria!O:O,"*à*")</f>
        <v>0</v>
      </c>
      <c r="G23" s="136">
        <f>SUMIFS(Umbria!X:X,Umbria!R:R,"*",Umbria!O:O,"*à*")-SUMIFS(Umbria!X:X,Umbria!R:R,"*e ordinaria*",Umbria!O:O,"*à*")</f>
        <v>0</v>
      </c>
      <c r="H23" s="136">
        <f>+SUMIFS(Umbria!Y:Y,Umbria!R:R,"*",Umbria!O:O,"*à*")-SUMIFS(Umbria!Y:Y,Umbria!R:R,"*e ordinaria*",Umbria!O:O,"*à*")</f>
        <v>0</v>
      </c>
      <c r="I23" s="137">
        <f>+SUMIFS(Umbria!Z:Z,Umbria!R:R,"*",Umbria!O:O,"*à*")-SUMIFS(Umbria!Z:Z,Umbria!R:R,"*e ordinaria*",Umbria!O:O,"*à*")</f>
        <v>0</v>
      </c>
    </row>
    <row r="24" spans="2:11" s="128" customFormat="1" ht="15.75" x14ac:dyDescent="0.25">
      <c r="B24" s="134" t="s">
        <v>139</v>
      </c>
      <c r="C24" s="135">
        <f t="shared" si="0"/>
        <v>0</v>
      </c>
      <c r="D24" s="136">
        <f>SUMIFS(Veneto!X:X,Veneto!R:R,"*e ordinaria*",Veneto!O:O,"*à*")</f>
        <v>0</v>
      </c>
      <c r="E24" s="136">
        <f>+SUMIFS(Veneto!Y:Y,Veneto!R:R,"*e ordinaria*",Veneto!O:O,"*à*")</f>
        <v>0</v>
      </c>
      <c r="F24" s="136">
        <f>+SUMIFS(Veneto!Z:Z,Veneto!R:R,"*e ordinaria*",Veneto!O:O,"*à*")</f>
        <v>0</v>
      </c>
      <c r="G24" s="136">
        <f>SUMIFS(Veneto!X:X,Veneto!R:R,"*",Veneto!O:O,"*à*")-SUMIFS(Veneto!X:X,Veneto!R:R,"*e ordinaria*",Veneto!O:O,"*à*")</f>
        <v>0</v>
      </c>
      <c r="H24" s="136">
        <f>+SUMIFS(Veneto!Y:Y,Veneto!R:R,"*",Veneto!O:O,"*à*")-SUMIFS(Veneto!Y:Y,Veneto!R:R,"*e ordinaria*",Veneto!O:O,"*à*")</f>
        <v>0</v>
      </c>
      <c r="I24" s="137">
        <f>+SUMIFS(Veneto!Z:Z,Veneto!R:R,"*",Veneto!O:O,"*à*")-SUMIFS(Veneto!Z:Z,Veneto!R:R,"*e ordinaria*",Veneto!O:O,"*à*")</f>
        <v>0</v>
      </c>
    </row>
    <row r="25" spans="2:11" s="128" customFormat="1" ht="15.75" x14ac:dyDescent="0.25">
      <c r="B25" s="134" t="s">
        <v>140</v>
      </c>
      <c r="C25" s="135">
        <f t="shared" si="0"/>
        <v>0</v>
      </c>
      <c r="D25" s="136">
        <f>SUMIFS(Valdaosta!X:X,Valdaosta!R:R,"*e ordinaria*",Valdaosta!O:O,"*à*")</f>
        <v>0</v>
      </c>
      <c r="E25" s="136">
        <f>+SUMIFS(Valdaosta!Y:Y,Valdaosta!R:R,"*e ordinaria*",Valdaosta!O:O,"*à*")</f>
        <v>0</v>
      </c>
      <c r="F25" s="136">
        <f>+SUMIFS(Valdaosta!Z:Z,Valdaosta!R:R,"*e ordinaria*",Valdaosta!O:O,"*à*")</f>
        <v>0</v>
      </c>
      <c r="G25" s="136">
        <f>SUMIFS(Valdaosta!X:X,Valdaosta!R:R,"*",Valdaosta!O:O,"*à*")-SUMIFS(Valdaosta!X:X,Valdaosta!R:R,"*e ordinaria*",Valdaosta!O:O,"*à*")</f>
        <v>0</v>
      </c>
      <c r="H25" s="136">
        <f>+SUMIFS(Valdaosta!Y:Y,Valdaosta!R:R,"*",Valdaosta!O:O,"*à*")-SUMIFS(Valdaosta!Y:Y,Valdaosta!R:R,"*e ordinaria*",Valdaosta!O:O,"*à*")</f>
        <v>0</v>
      </c>
      <c r="I25" s="137">
        <f>+SUMIFS(Valdaosta!Z:Z,Valdaosta!R:R,"*",Valdaosta!O:O,"*à*")-SUMIFS(Valdaosta!Z:Z,Valdaosta!R:R,"*e ordinaria*",Valdaosta!O:O,"*à*")</f>
        <v>0</v>
      </c>
    </row>
    <row r="26" spans="2:11" s="128" customFormat="1" ht="15.75" x14ac:dyDescent="0.25">
      <c r="B26" s="139" t="s">
        <v>141</v>
      </c>
      <c r="C26" s="140">
        <f t="shared" si="0"/>
        <v>1098187.9302995454</v>
      </c>
      <c r="D26" s="141">
        <f>SUMIFS(Dir_centrali!X:X,Dir_centrali!R:R,"*e ordinaria*",Dir_centrali!O:O,"*à*")</f>
        <v>219637.58605990908</v>
      </c>
      <c r="E26" s="141">
        <f>+SUMIFS(Dir_centrali!Y:Y,Dir_centrali!R:R,"*e ordinaria*",Dir_centrali!O:O,"*à*")</f>
        <v>439275.17211981816</v>
      </c>
      <c r="F26" s="141">
        <f>+SUMIFS(Dir_centrali!Z:Z,Dir_centrali!R:R,"*e ordinaria*",Dir_centrali!O:O,"*à*")</f>
        <v>439275.17211981816</v>
      </c>
      <c r="G26" s="141">
        <f>SUMIFS(Dir_centrali!X:X,Dir_centrali!R:R,"*",Dir_centrali!O:O,"*à*")-SUMIFS(Dir_centrali!X:X,Dir_centrali!R:R,"*e ordinaria*",Dir_centrali!O:O,"*à*")</f>
        <v>0</v>
      </c>
      <c r="H26" s="141">
        <f>+SUMIFS(Dir_centrali!Y:Y,Dir_centrali!R:R,"*",Dir_centrali!O:O,"*à*")-SUMIFS(Dir_centrali!Y:Y,Dir_centrali!R:R,"*e ordinaria*",Dir_centrali!O:O,"*à*")</f>
        <v>0</v>
      </c>
      <c r="I26" s="141">
        <f>+SUMIFS(Dir_centrali!Z:Z,Dir_centrali!R:R,"*",Dir_centrali!O:O,"*à*")-SUMIFS(Dir_centrali!Z:Z,Dir_centrali!R:R,"*e ordinaria*",Dir_centrali!O:O,"*à*")</f>
        <v>0</v>
      </c>
    </row>
    <row r="27" spans="2:11" s="128" customFormat="1" ht="19.5" thickBot="1" x14ac:dyDescent="0.3">
      <c r="B27" s="57"/>
      <c r="C27" s="123"/>
      <c r="D27" s="123"/>
      <c r="E27" s="123"/>
      <c r="F27" s="123"/>
      <c r="G27" s="123"/>
      <c r="H27" s="123"/>
      <c r="I27" s="123"/>
    </row>
    <row r="28" spans="2:11" s="128" customFormat="1" ht="16.5" thickBot="1" x14ac:dyDescent="0.3">
      <c r="B28" s="156" t="s">
        <v>146</v>
      </c>
      <c r="C28" s="188">
        <f>SUM(C5:C26)</f>
        <v>3428576.8902995456</v>
      </c>
      <c r="D28" s="188">
        <f t="shared" ref="D28:I28" si="1">SUM(D5:D26)</f>
        <v>219637.58605990908</v>
      </c>
      <c r="E28" s="188">
        <f t="shared" si="1"/>
        <v>439275.17211981816</v>
      </c>
      <c r="F28" s="188">
        <f t="shared" si="1"/>
        <v>439275.17211981816</v>
      </c>
      <c r="G28" s="188">
        <f t="shared" si="1"/>
        <v>2330388.96</v>
      </c>
      <c r="H28" s="188">
        <f t="shared" si="1"/>
        <v>0</v>
      </c>
      <c r="I28" s="189">
        <f t="shared" si="1"/>
        <v>0</v>
      </c>
      <c r="K28" s="142"/>
    </row>
    <row r="30" spans="2:11" x14ac:dyDescent="0.2">
      <c r="G30" s="208"/>
    </row>
  </sheetData>
  <sheetProtection password="C9C1" sheet="1" objects="1" scenarios="1"/>
  <mergeCells count="4">
    <mergeCell ref="B2:B3"/>
    <mergeCell ref="C2:C3"/>
    <mergeCell ref="D2:F2"/>
    <mergeCell ref="G2:I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2"/>
  <sheetViews>
    <sheetView view="pageBreakPreview" zoomScale="70" zoomScaleNormal="160" zoomScaleSheetLayoutView="70" workbookViewId="0">
      <pane ySplit="9" topLeftCell="A13" activePane="bottomLeft" state="frozen"/>
      <selection pane="bottomLeft" activeCell="A10" sqref="A10:A15"/>
    </sheetView>
  </sheetViews>
  <sheetFormatPr defaultRowHeight="10.5" x14ac:dyDescent="0.15"/>
  <cols>
    <col min="1" max="1" width="18.7109375" style="107" customWidth="1"/>
    <col min="2" max="2" width="8.85546875" style="107" customWidth="1"/>
    <col min="3" max="3" width="14.5703125" style="69" customWidth="1"/>
    <col min="4" max="4" width="16.7109375" style="69" customWidth="1"/>
    <col min="5" max="5" width="12.7109375" style="69" customWidth="1"/>
    <col min="6" max="6" width="11.42578125" style="69" customWidth="1"/>
    <col min="7" max="7" width="22.5703125" style="69" customWidth="1"/>
    <col min="8" max="8" width="11.7109375" style="69" customWidth="1"/>
    <col min="9" max="9" width="12" style="69" customWidth="1"/>
    <col min="10" max="11" width="8.7109375" style="69" customWidth="1"/>
    <col min="12" max="12" width="9.42578125" style="69" customWidth="1"/>
    <col min="13" max="13" width="12.85546875" style="69" customWidth="1"/>
    <col min="14" max="14" width="10.7109375" style="69" customWidth="1"/>
    <col min="15" max="15" width="13.42578125" style="69" customWidth="1"/>
    <col min="16" max="16" width="11.7109375" style="69" customWidth="1"/>
    <col min="17" max="17" width="17.85546875" style="69" customWidth="1"/>
    <col min="18" max="18" width="28.85546875" style="69" customWidth="1"/>
    <col min="19" max="19" width="14.140625" style="69" customWidth="1"/>
    <col min="20" max="20" width="35.7109375" style="106" customWidth="1"/>
    <col min="21" max="21" width="11.5703125" style="106" customWidth="1"/>
    <col min="22" max="22" width="20.5703125" style="106" customWidth="1"/>
    <col min="23" max="23" width="16.5703125" style="106" customWidth="1"/>
    <col min="24" max="24" width="17.7109375" style="106" customWidth="1"/>
    <col min="25" max="25" width="14.42578125" style="106" customWidth="1"/>
    <col min="26" max="26" width="15.7109375" style="69" customWidth="1"/>
    <col min="27" max="27" width="13.7109375" style="69" customWidth="1"/>
    <col min="28" max="28" width="19.85546875" style="69" customWidth="1"/>
    <col min="29" max="29" width="12.5703125" style="69" customWidth="1"/>
    <col min="30" max="30" width="15.7109375" style="69" customWidth="1"/>
    <col min="31" max="31" width="9.5703125" style="69" customWidth="1"/>
    <col min="32" max="32" width="10.5703125" style="69" customWidth="1"/>
    <col min="33" max="33" width="17.85546875" style="69" customWidth="1"/>
    <col min="34" max="16384" width="9.140625" style="69"/>
  </cols>
  <sheetData>
    <row r="1" spans="1:33" ht="15" x14ac:dyDescent="0.15">
      <c r="A1" s="381" t="s">
        <v>251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</row>
    <row r="2" spans="1:33" ht="15" x14ac:dyDescent="0.15">
      <c r="A2" s="395" t="s">
        <v>208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</row>
    <row r="3" spans="1:33" ht="15" x14ac:dyDescent="0.15">
      <c r="A3" s="395" t="s">
        <v>43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</row>
    <row r="4" spans="1:33" ht="15" x14ac:dyDescent="0.15">
      <c r="A4" s="395" t="s">
        <v>44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</row>
    <row r="5" spans="1:33" x14ac:dyDescent="0.15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72"/>
      <c r="AB5" s="72"/>
      <c r="AC5" s="72"/>
      <c r="AD5" s="72"/>
      <c r="AE5" s="72"/>
      <c r="AF5" s="72"/>
      <c r="AG5" s="72"/>
    </row>
    <row r="6" spans="1:33" s="73" customFormat="1" ht="12" customHeight="1" x14ac:dyDescent="0.2">
      <c r="A6" s="366" t="s">
        <v>45</v>
      </c>
      <c r="B6" s="366" t="s">
        <v>47</v>
      </c>
      <c r="C6" s="360" t="s">
        <v>51</v>
      </c>
      <c r="D6" s="360" t="s">
        <v>48</v>
      </c>
      <c r="E6" s="389" t="s">
        <v>52</v>
      </c>
      <c r="F6" s="390"/>
      <c r="G6" s="391"/>
      <c r="H6" s="366" t="s">
        <v>53</v>
      </c>
      <c r="I6" s="366" t="s">
        <v>55</v>
      </c>
      <c r="J6" s="403" t="s">
        <v>56</v>
      </c>
      <c r="K6" s="403"/>
      <c r="L6" s="403"/>
      <c r="M6" s="366" t="s">
        <v>112</v>
      </c>
      <c r="N6" s="363" t="s">
        <v>10</v>
      </c>
      <c r="O6" s="363" t="s">
        <v>11</v>
      </c>
      <c r="P6" s="370" t="s">
        <v>12</v>
      </c>
      <c r="Q6" s="371"/>
      <c r="R6" s="360" t="s">
        <v>77</v>
      </c>
      <c r="S6" s="360" t="s">
        <v>78</v>
      </c>
      <c r="T6" s="360" t="s">
        <v>79</v>
      </c>
      <c r="U6" s="360" t="s">
        <v>80</v>
      </c>
      <c r="V6" s="363" t="s">
        <v>21</v>
      </c>
      <c r="W6" s="363" t="s">
        <v>100</v>
      </c>
      <c r="X6" s="382" t="s">
        <v>110</v>
      </c>
      <c r="Y6" s="383"/>
      <c r="Z6" s="383"/>
      <c r="AA6" s="383"/>
      <c r="AB6" s="383"/>
      <c r="AC6" s="383"/>
      <c r="AD6" s="383"/>
      <c r="AE6" s="383"/>
      <c r="AF6" s="384"/>
      <c r="AG6" s="396" t="s">
        <v>92</v>
      </c>
    </row>
    <row r="7" spans="1:33" s="73" customFormat="1" ht="12" customHeight="1" x14ac:dyDescent="0.2">
      <c r="A7" s="367"/>
      <c r="B7" s="367"/>
      <c r="C7" s="361"/>
      <c r="D7" s="361"/>
      <c r="E7" s="392"/>
      <c r="F7" s="393"/>
      <c r="G7" s="394"/>
      <c r="H7" s="367"/>
      <c r="I7" s="367"/>
      <c r="J7" s="403"/>
      <c r="K7" s="403"/>
      <c r="L7" s="403"/>
      <c r="M7" s="367"/>
      <c r="N7" s="364"/>
      <c r="O7" s="364"/>
      <c r="P7" s="372"/>
      <c r="Q7" s="373"/>
      <c r="R7" s="361"/>
      <c r="S7" s="361"/>
      <c r="T7" s="361"/>
      <c r="U7" s="361"/>
      <c r="V7" s="364"/>
      <c r="W7" s="364"/>
      <c r="X7" s="385"/>
      <c r="Y7" s="386"/>
      <c r="Z7" s="386"/>
      <c r="AA7" s="386"/>
      <c r="AB7" s="386"/>
      <c r="AC7" s="386"/>
      <c r="AD7" s="386"/>
      <c r="AE7" s="386"/>
      <c r="AF7" s="387"/>
      <c r="AG7" s="397"/>
    </row>
    <row r="8" spans="1:33" s="73" customFormat="1" ht="26.25" customHeight="1" x14ac:dyDescent="0.2">
      <c r="A8" s="367"/>
      <c r="B8" s="367"/>
      <c r="C8" s="361"/>
      <c r="D8" s="361"/>
      <c r="E8" s="392"/>
      <c r="F8" s="393"/>
      <c r="G8" s="394"/>
      <c r="H8" s="367"/>
      <c r="I8" s="367"/>
      <c r="J8" s="403" t="s">
        <v>57</v>
      </c>
      <c r="K8" s="403" t="s">
        <v>58</v>
      </c>
      <c r="L8" s="403" t="s">
        <v>59</v>
      </c>
      <c r="M8" s="367"/>
      <c r="N8" s="364"/>
      <c r="O8" s="364"/>
      <c r="P8" s="374"/>
      <c r="Q8" s="375"/>
      <c r="R8" s="361"/>
      <c r="S8" s="361"/>
      <c r="T8" s="361"/>
      <c r="U8" s="361"/>
      <c r="V8" s="364"/>
      <c r="W8" s="364"/>
      <c r="X8" s="399" t="s">
        <v>150</v>
      </c>
      <c r="Y8" s="399" t="s">
        <v>154</v>
      </c>
      <c r="Z8" s="401" t="s">
        <v>209</v>
      </c>
      <c r="AA8" s="376" t="s">
        <v>86</v>
      </c>
      <c r="AB8" s="376" t="s">
        <v>111</v>
      </c>
      <c r="AC8" s="376" t="s">
        <v>98</v>
      </c>
      <c r="AD8" s="376" t="s">
        <v>88</v>
      </c>
      <c r="AE8" s="388" t="s">
        <v>89</v>
      </c>
      <c r="AF8" s="388"/>
      <c r="AG8" s="397"/>
    </row>
    <row r="9" spans="1:33" s="73" customFormat="1" ht="44.25" customHeight="1" x14ac:dyDescent="0.2">
      <c r="A9" s="368"/>
      <c r="B9" s="368"/>
      <c r="C9" s="362"/>
      <c r="D9" s="362"/>
      <c r="E9" s="74" t="s">
        <v>49</v>
      </c>
      <c r="F9" s="74" t="s">
        <v>50</v>
      </c>
      <c r="G9" s="74" t="s">
        <v>99</v>
      </c>
      <c r="H9" s="368"/>
      <c r="I9" s="368"/>
      <c r="J9" s="403"/>
      <c r="K9" s="403"/>
      <c r="L9" s="403"/>
      <c r="M9" s="368"/>
      <c r="N9" s="365"/>
      <c r="O9" s="365"/>
      <c r="P9" s="184" t="s">
        <v>59</v>
      </c>
      <c r="Q9" s="184" t="s">
        <v>76</v>
      </c>
      <c r="R9" s="362"/>
      <c r="S9" s="362"/>
      <c r="T9" s="362"/>
      <c r="U9" s="362"/>
      <c r="V9" s="365"/>
      <c r="W9" s="365"/>
      <c r="X9" s="400"/>
      <c r="Y9" s="400"/>
      <c r="Z9" s="402"/>
      <c r="AA9" s="377"/>
      <c r="AB9" s="377"/>
      <c r="AC9" s="377"/>
      <c r="AD9" s="377"/>
      <c r="AE9" s="186" t="s">
        <v>90</v>
      </c>
      <c r="AF9" s="185" t="s">
        <v>91</v>
      </c>
      <c r="AG9" s="398"/>
    </row>
    <row r="10" spans="1:33" ht="63.75" x14ac:dyDescent="0.15">
      <c r="A10" s="26" t="s">
        <v>339</v>
      </c>
      <c r="B10" s="75"/>
      <c r="C10" s="75"/>
      <c r="D10" s="76" t="s">
        <v>164</v>
      </c>
      <c r="E10" s="75" t="s">
        <v>177</v>
      </c>
      <c r="F10" s="75" t="s">
        <v>178</v>
      </c>
      <c r="G10" s="75" t="s">
        <v>179</v>
      </c>
      <c r="H10" s="75"/>
      <c r="I10" s="75"/>
      <c r="J10" s="75" t="s">
        <v>180</v>
      </c>
      <c r="K10" s="75" t="s">
        <v>181</v>
      </c>
      <c r="L10" s="75" t="s">
        <v>182</v>
      </c>
      <c r="M10" s="75" t="s">
        <v>183</v>
      </c>
      <c r="N10" s="77">
        <v>22000053</v>
      </c>
      <c r="O10" s="78" t="s">
        <v>15</v>
      </c>
      <c r="P10" s="77" t="s">
        <v>184</v>
      </c>
      <c r="Q10" s="77" t="s">
        <v>185</v>
      </c>
      <c r="R10" s="78" t="s">
        <v>66</v>
      </c>
      <c r="S10" s="30" t="s">
        <v>148</v>
      </c>
      <c r="T10" s="203" t="s">
        <v>252</v>
      </c>
      <c r="U10" s="77" t="s">
        <v>81</v>
      </c>
      <c r="V10" s="77" t="s">
        <v>26</v>
      </c>
      <c r="W10" s="77" t="s">
        <v>102</v>
      </c>
      <c r="X10" s="43">
        <v>1215000</v>
      </c>
      <c r="Y10" s="43"/>
      <c r="Z10" s="43"/>
      <c r="AA10" s="43"/>
      <c r="AB10" s="43">
        <f>SUM(X10:Z10)</f>
        <v>1215000</v>
      </c>
      <c r="AC10" s="43"/>
      <c r="AD10" s="43"/>
      <c r="AE10" s="43"/>
      <c r="AF10" s="31"/>
      <c r="AG10" s="18"/>
    </row>
    <row r="11" spans="1:33" ht="63.75" x14ac:dyDescent="0.15">
      <c r="A11" s="26" t="s">
        <v>340</v>
      </c>
      <c r="B11" s="75"/>
      <c r="C11" s="75"/>
      <c r="D11" s="75" t="s">
        <v>164</v>
      </c>
      <c r="E11" s="75" t="s">
        <v>177</v>
      </c>
      <c r="F11" s="75" t="s">
        <v>178</v>
      </c>
      <c r="G11" s="75" t="s">
        <v>179</v>
      </c>
      <c r="H11" s="75"/>
      <c r="I11" s="75"/>
      <c r="J11" s="75" t="s">
        <v>180</v>
      </c>
      <c r="K11" s="75" t="s">
        <v>181</v>
      </c>
      <c r="L11" s="75" t="s">
        <v>182</v>
      </c>
      <c r="M11" s="75" t="s">
        <v>183</v>
      </c>
      <c r="N11" s="77">
        <v>22000053</v>
      </c>
      <c r="O11" s="78" t="s">
        <v>15</v>
      </c>
      <c r="P11" s="77" t="s">
        <v>184</v>
      </c>
      <c r="Q11" s="77" t="s">
        <v>185</v>
      </c>
      <c r="R11" s="78" t="s">
        <v>66</v>
      </c>
      <c r="S11" s="30" t="s">
        <v>148</v>
      </c>
      <c r="T11" s="203" t="s">
        <v>253</v>
      </c>
      <c r="U11" s="77" t="s">
        <v>81</v>
      </c>
      <c r="V11" s="77" t="s">
        <v>26</v>
      </c>
      <c r="W11" s="77" t="s">
        <v>102</v>
      </c>
      <c r="X11" s="43">
        <v>900000</v>
      </c>
      <c r="Y11" s="43"/>
      <c r="Z11" s="43"/>
      <c r="AA11" s="43"/>
      <c r="AB11" s="43">
        <f>SUM(X11:Z11)</f>
        <v>900000</v>
      </c>
      <c r="AC11" s="43"/>
      <c r="AD11" s="43"/>
      <c r="AE11" s="43"/>
      <c r="AF11" s="31"/>
      <c r="AG11" s="18"/>
    </row>
    <row r="12" spans="1:33" ht="89.25" x14ac:dyDescent="0.15">
      <c r="A12" s="26" t="s">
        <v>341</v>
      </c>
      <c r="B12" s="75"/>
      <c r="C12" s="78" t="s">
        <v>254</v>
      </c>
      <c r="D12" s="75" t="s">
        <v>164</v>
      </c>
      <c r="E12" s="75" t="s">
        <v>177</v>
      </c>
      <c r="F12" s="75" t="s">
        <v>178</v>
      </c>
      <c r="G12" s="75" t="s">
        <v>179</v>
      </c>
      <c r="H12" s="75"/>
      <c r="I12" s="75"/>
      <c r="J12" s="75" t="s">
        <v>180</v>
      </c>
      <c r="K12" s="75" t="s">
        <v>181</v>
      </c>
      <c r="L12" s="75" t="s">
        <v>182</v>
      </c>
      <c r="M12" s="75" t="s">
        <v>183</v>
      </c>
      <c r="N12" s="77">
        <v>22000053</v>
      </c>
      <c r="O12" s="78" t="s">
        <v>15</v>
      </c>
      <c r="P12" s="77" t="s">
        <v>184</v>
      </c>
      <c r="Q12" s="77" t="s">
        <v>185</v>
      </c>
      <c r="R12" s="78" t="s">
        <v>66</v>
      </c>
      <c r="S12" s="30" t="s">
        <v>148</v>
      </c>
      <c r="T12" s="203" t="s">
        <v>255</v>
      </c>
      <c r="U12" s="77" t="s">
        <v>81</v>
      </c>
      <c r="V12" s="77" t="s">
        <v>26</v>
      </c>
      <c r="W12" s="77" t="s">
        <v>102</v>
      </c>
      <c r="X12" s="43">
        <v>199800</v>
      </c>
      <c r="Y12" s="43"/>
      <c r="Z12" s="43"/>
      <c r="AA12" s="43"/>
      <c r="AB12" s="43">
        <f t="shared" ref="AB12:AB13" si="0">SUM(X12:Z12)</f>
        <v>199800</v>
      </c>
      <c r="AC12" s="43"/>
      <c r="AD12" s="43"/>
      <c r="AE12" s="43"/>
      <c r="AF12" s="31"/>
      <c r="AG12" s="18"/>
    </row>
    <row r="13" spans="1:33" ht="76.5" x14ac:dyDescent="0.15">
      <c r="A13" s="26" t="s">
        <v>342</v>
      </c>
      <c r="B13" s="75"/>
      <c r="C13" s="78" t="s">
        <v>256</v>
      </c>
      <c r="D13" s="75" t="s">
        <v>164</v>
      </c>
      <c r="E13" s="75" t="s">
        <v>177</v>
      </c>
      <c r="F13" s="75" t="s">
        <v>178</v>
      </c>
      <c r="G13" s="75" t="s">
        <v>179</v>
      </c>
      <c r="H13" s="75"/>
      <c r="I13" s="75"/>
      <c r="J13" s="75" t="s">
        <v>180</v>
      </c>
      <c r="K13" s="75" t="s">
        <v>186</v>
      </c>
      <c r="L13" s="75" t="s">
        <v>187</v>
      </c>
      <c r="M13" s="75" t="s">
        <v>188</v>
      </c>
      <c r="N13" s="77">
        <v>22000001</v>
      </c>
      <c r="O13" s="31" t="s">
        <v>13</v>
      </c>
      <c r="P13" s="77" t="s">
        <v>189</v>
      </c>
      <c r="Q13" s="77" t="s">
        <v>190</v>
      </c>
      <c r="R13" s="78" t="s">
        <v>66</v>
      </c>
      <c r="S13" s="30" t="s">
        <v>148</v>
      </c>
      <c r="T13" s="203" t="s">
        <v>257</v>
      </c>
      <c r="U13" s="77" t="s">
        <v>81</v>
      </c>
      <c r="V13" s="77" t="s">
        <v>30</v>
      </c>
      <c r="W13" s="77" t="s">
        <v>102</v>
      </c>
      <c r="X13" s="43">
        <v>910000</v>
      </c>
      <c r="Y13" s="43"/>
      <c r="Z13" s="43"/>
      <c r="AA13" s="43"/>
      <c r="AB13" s="43">
        <f t="shared" si="0"/>
        <v>910000</v>
      </c>
      <c r="AC13" s="43"/>
      <c r="AD13" s="43"/>
      <c r="AE13" s="43"/>
      <c r="AF13" s="31"/>
      <c r="AG13" s="18"/>
    </row>
    <row r="14" spans="1:33" ht="51" x14ac:dyDescent="0.15">
      <c r="A14" s="26" t="s">
        <v>343</v>
      </c>
      <c r="B14" s="75"/>
      <c r="C14" s="75"/>
      <c r="D14" s="75" t="s">
        <v>164</v>
      </c>
      <c r="E14" s="75" t="s">
        <v>177</v>
      </c>
      <c r="F14" s="75" t="s">
        <v>178</v>
      </c>
      <c r="G14" s="75" t="s">
        <v>179</v>
      </c>
      <c r="H14" s="75"/>
      <c r="I14" s="75"/>
      <c r="J14" s="75" t="s">
        <v>180</v>
      </c>
      <c r="K14" s="75" t="s">
        <v>181</v>
      </c>
      <c r="L14" s="75" t="s">
        <v>182</v>
      </c>
      <c r="M14" s="75" t="s">
        <v>183</v>
      </c>
      <c r="N14" s="77">
        <v>22000053</v>
      </c>
      <c r="O14" s="78" t="s">
        <v>15</v>
      </c>
      <c r="P14" s="77" t="s">
        <v>184</v>
      </c>
      <c r="Q14" s="77" t="s">
        <v>185</v>
      </c>
      <c r="R14" s="78" t="s">
        <v>66</v>
      </c>
      <c r="S14" s="30" t="s">
        <v>148</v>
      </c>
      <c r="T14" s="80" t="s">
        <v>258</v>
      </c>
      <c r="U14" s="77" t="s">
        <v>81</v>
      </c>
      <c r="V14" s="77" t="s">
        <v>26</v>
      </c>
      <c r="W14" s="77" t="s">
        <v>102</v>
      </c>
      <c r="X14" s="43">
        <v>418300</v>
      </c>
      <c r="Y14" s="43"/>
      <c r="Z14" s="43"/>
      <c r="AA14" s="43"/>
      <c r="AB14" s="43">
        <v>418300</v>
      </c>
      <c r="AC14" s="43"/>
      <c r="AD14" s="43"/>
      <c r="AE14" s="43"/>
      <c r="AF14" s="31"/>
      <c r="AG14" s="18"/>
    </row>
    <row r="15" spans="1:33" ht="102.75" thickBot="1" x14ac:dyDescent="0.2">
      <c r="A15" s="26" t="s">
        <v>344</v>
      </c>
      <c r="B15" s="75"/>
      <c r="C15" s="75"/>
      <c r="D15" s="75" t="s">
        <v>164</v>
      </c>
      <c r="E15" s="75" t="s">
        <v>177</v>
      </c>
      <c r="F15" s="75" t="s">
        <v>178</v>
      </c>
      <c r="G15" s="75" t="s">
        <v>179</v>
      </c>
      <c r="H15" s="75"/>
      <c r="I15" s="75"/>
      <c r="J15" s="75" t="s">
        <v>180</v>
      </c>
      <c r="K15" s="75" t="s">
        <v>259</v>
      </c>
      <c r="L15" s="75" t="s">
        <v>260</v>
      </c>
      <c r="M15" s="75" t="s">
        <v>261</v>
      </c>
      <c r="N15" s="26" t="s">
        <v>262</v>
      </c>
      <c r="O15" s="78" t="s">
        <v>15</v>
      </c>
      <c r="P15" s="77" t="s">
        <v>263</v>
      </c>
      <c r="Q15" s="26" t="s">
        <v>264</v>
      </c>
      <c r="R15" s="78" t="s">
        <v>66</v>
      </c>
      <c r="S15" s="30" t="s">
        <v>148</v>
      </c>
      <c r="T15" s="203" t="s">
        <v>265</v>
      </c>
      <c r="U15" s="77" t="s">
        <v>81</v>
      </c>
      <c r="V15" s="77" t="s">
        <v>26</v>
      </c>
      <c r="W15" s="77" t="s">
        <v>102</v>
      </c>
      <c r="X15" s="43">
        <v>179000</v>
      </c>
      <c r="Y15" s="43"/>
      <c r="Z15" s="43"/>
      <c r="AA15" s="43"/>
      <c r="AB15" s="43">
        <v>179000</v>
      </c>
      <c r="AC15" s="43"/>
      <c r="AD15" s="43"/>
      <c r="AE15" s="43"/>
      <c r="AF15" s="31"/>
      <c r="AG15" s="18"/>
    </row>
    <row r="16" spans="1:33" ht="15" thickBot="1" x14ac:dyDescent="0.25">
      <c r="A16" s="81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187" t="s">
        <v>6</v>
      </c>
      <c r="U16" s="187"/>
      <c r="V16" s="187"/>
      <c r="W16" s="187"/>
      <c r="X16" s="83">
        <f>SUM(X10:X15)</f>
        <v>3822100</v>
      </c>
      <c r="Y16" s="84">
        <f t="shared" ref="Y16:AE16" si="1">SUM(Y10:Y15)</f>
        <v>0</v>
      </c>
      <c r="Z16" s="84">
        <f t="shared" si="1"/>
        <v>0</v>
      </c>
      <c r="AA16" s="84">
        <f t="shared" si="1"/>
        <v>0</v>
      </c>
      <c r="AB16" s="84">
        <f t="shared" si="1"/>
        <v>3822100</v>
      </c>
      <c r="AC16" s="84">
        <f t="shared" si="1"/>
        <v>0</v>
      </c>
      <c r="AD16" s="84">
        <f t="shared" si="1"/>
        <v>0</v>
      </c>
      <c r="AE16" s="85">
        <f t="shared" si="1"/>
        <v>0</v>
      </c>
      <c r="AF16" s="86"/>
      <c r="AG16" s="87"/>
    </row>
    <row r="17" spans="1:33" ht="14.25" x14ac:dyDescent="0.2">
      <c r="A17" s="81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8"/>
      <c r="Y17" s="88"/>
      <c r="Z17" s="89"/>
      <c r="AA17" s="89"/>
      <c r="AB17" s="89"/>
      <c r="AC17" s="89"/>
      <c r="AD17" s="89"/>
      <c r="AE17" s="89"/>
      <c r="AF17" s="89"/>
      <c r="AG17" s="90"/>
    </row>
    <row r="18" spans="1:33" ht="14.25" x14ac:dyDescent="0.2">
      <c r="A18" s="81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91"/>
      <c r="U18" s="91"/>
      <c r="V18" s="91"/>
      <c r="W18" s="91"/>
      <c r="X18" s="92"/>
      <c r="Y18" s="92"/>
      <c r="Z18" s="93"/>
      <c r="AA18" s="93"/>
      <c r="AB18" s="93"/>
      <c r="AC18" s="93"/>
      <c r="AD18" s="93"/>
      <c r="AE18" s="93"/>
      <c r="AF18" s="93"/>
      <c r="AG18" s="94"/>
    </row>
    <row r="19" spans="1:33" ht="27" customHeight="1" x14ac:dyDescent="0.15">
      <c r="A19" s="81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91"/>
      <c r="U19" s="91"/>
      <c r="V19" s="91"/>
      <c r="W19" s="91"/>
      <c r="X19" s="91"/>
      <c r="Y19" s="91"/>
      <c r="Z19" s="91"/>
      <c r="AA19" s="204"/>
      <c r="AB19" s="205"/>
      <c r="AC19" s="204"/>
      <c r="AD19" s="91"/>
      <c r="AE19" s="91"/>
      <c r="AF19" s="91"/>
      <c r="AG19" s="95"/>
    </row>
    <row r="20" spans="1:33" ht="27" customHeight="1" x14ac:dyDescent="0.15">
      <c r="A20" s="81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91"/>
      <c r="U20" s="91"/>
      <c r="V20" s="91"/>
      <c r="W20" s="91"/>
      <c r="X20" s="91"/>
      <c r="Y20" s="91"/>
      <c r="Z20" s="91"/>
      <c r="AA20" s="204"/>
      <c r="AB20" s="205"/>
      <c r="AC20" s="204"/>
      <c r="AD20" s="91"/>
      <c r="AE20" s="91"/>
      <c r="AF20" s="88"/>
      <c r="AG20" s="96"/>
    </row>
    <row r="21" spans="1:33" ht="16.5" x14ac:dyDescent="0.2">
      <c r="A21" s="378" t="s">
        <v>46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82"/>
      <c r="V21" s="82"/>
      <c r="W21" s="82"/>
      <c r="X21" s="91"/>
      <c r="Y21" s="91"/>
      <c r="Z21" s="91"/>
      <c r="AA21" s="406"/>
      <c r="AB21" s="406"/>
      <c r="AC21" s="406"/>
      <c r="AD21" s="91"/>
      <c r="AE21" s="91"/>
      <c r="AF21" s="97"/>
      <c r="AG21" s="98"/>
    </row>
    <row r="22" spans="1:33" ht="15" x14ac:dyDescent="0.2">
      <c r="A22" s="378" t="s">
        <v>54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82"/>
      <c r="V22" s="82"/>
      <c r="W22" s="82"/>
      <c r="X22" s="99"/>
      <c r="Y22" s="99"/>
      <c r="Z22" s="100"/>
      <c r="AA22" s="100"/>
      <c r="AB22" s="101"/>
      <c r="AC22" s="100"/>
      <c r="AD22" s="100"/>
      <c r="AE22" s="100"/>
      <c r="AF22" s="100"/>
      <c r="AG22" s="72"/>
    </row>
    <row r="23" spans="1:33" ht="15" x14ac:dyDescent="0.2">
      <c r="A23" s="378" t="s">
        <v>84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82"/>
      <c r="V23" s="82"/>
      <c r="W23" s="82"/>
      <c r="X23" s="99"/>
      <c r="Y23" s="99"/>
      <c r="Z23" s="100"/>
      <c r="AA23" s="100"/>
      <c r="AB23" s="101"/>
      <c r="AC23" s="100"/>
      <c r="AD23" s="100"/>
      <c r="AE23" s="100"/>
      <c r="AF23" s="100"/>
      <c r="AG23" s="72"/>
    </row>
    <row r="24" spans="1:33" ht="14.25" x14ac:dyDescent="0.2">
      <c r="A24" s="378" t="s">
        <v>85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82"/>
      <c r="V24" s="82"/>
      <c r="W24" s="82"/>
      <c r="X24" s="82"/>
      <c r="Y24" s="82"/>
      <c r="Z24" s="100"/>
      <c r="AA24" s="100"/>
      <c r="AB24" s="100"/>
      <c r="AC24" s="100"/>
      <c r="AD24" s="100"/>
      <c r="AE24" s="100"/>
      <c r="AF24" s="100"/>
      <c r="AG24" s="72"/>
    </row>
    <row r="25" spans="1:33" ht="14.25" x14ac:dyDescent="0.2">
      <c r="A25" s="378" t="s">
        <v>87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82"/>
      <c r="V25" s="82"/>
      <c r="W25" s="82"/>
      <c r="X25" s="82"/>
      <c r="Y25" s="82"/>
      <c r="Z25" s="100"/>
      <c r="AA25" s="100"/>
      <c r="AB25" s="100"/>
      <c r="AC25" s="100"/>
      <c r="AD25" s="100"/>
      <c r="AE25" s="100"/>
      <c r="AF25" s="100"/>
      <c r="AG25" s="72"/>
    </row>
    <row r="26" spans="1:33" ht="14.25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103"/>
      <c r="AC26" s="103"/>
      <c r="AD26" s="103"/>
      <c r="AE26" s="100"/>
      <c r="AF26" s="100"/>
      <c r="AG26" s="72"/>
    </row>
    <row r="27" spans="1:33" ht="14.25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3"/>
      <c r="AB27" s="103"/>
      <c r="AC27" s="103"/>
      <c r="AD27" s="103"/>
      <c r="AE27" s="100"/>
      <c r="AF27" s="100"/>
      <c r="AG27" s="72"/>
    </row>
    <row r="28" spans="1:33" x14ac:dyDescent="0.15">
      <c r="A28" s="104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71"/>
      <c r="U28" s="71"/>
      <c r="V28" s="71"/>
      <c r="W28" s="71"/>
      <c r="X28" s="71"/>
      <c r="Y28" s="71"/>
      <c r="Z28" s="72"/>
      <c r="AA28" s="72"/>
      <c r="AB28" s="72"/>
      <c r="AC28" s="72"/>
      <c r="AD28" s="72"/>
      <c r="AE28" s="72"/>
      <c r="AF28" s="72"/>
      <c r="AG28" s="72"/>
    </row>
    <row r="34" spans="20:44" ht="14.25" x14ac:dyDescent="0.2"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379"/>
      <c r="AE34" s="379"/>
      <c r="AF34" s="379"/>
      <c r="AG34" s="379"/>
      <c r="AH34" s="183"/>
      <c r="AI34" s="183"/>
      <c r="AJ34" s="183"/>
      <c r="AK34" s="183"/>
      <c r="AL34" s="183"/>
      <c r="AM34" s="183"/>
      <c r="AN34" s="183"/>
      <c r="AO34" s="183"/>
    </row>
    <row r="35" spans="20:44" ht="14.25" x14ac:dyDescent="0.2"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</row>
    <row r="36" spans="20:44" ht="14.25" x14ac:dyDescent="0.2"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</row>
    <row r="37" spans="20:44" ht="14.25" x14ac:dyDescent="0.2"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</row>
    <row r="42" spans="20:44" ht="14.25" x14ac:dyDescent="0.2">
      <c r="Z42" s="369" t="s">
        <v>42</v>
      </c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</row>
  </sheetData>
  <protectedRanges>
    <protectedRange password="CF7A" sqref="P10:Q12 N10:N12 N14 P14:Q14 P15" name="Intervallo1_3_1"/>
    <protectedRange password="CF7A" sqref="N13 P13:Q13" name="Intervallo1_3_2_1"/>
  </protectedRanges>
  <dataConsolidate/>
  <mergeCells count="46">
    <mergeCell ref="AA21:AC21"/>
    <mergeCell ref="Z42:AR42"/>
    <mergeCell ref="A24:T24"/>
    <mergeCell ref="A25:T25"/>
    <mergeCell ref="AD34:AG34"/>
    <mergeCell ref="T35:AO35"/>
    <mergeCell ref="T36:AO36"/>
    <mergeCell ref="T37:AO37"/>
    <mergeCell ref="A21:T21"/>
    <mergeCell ref="A22:T22"/>
    <mergeCell ref="A23:T23"/>
    <mergeCell ref="I6:I9"/>
    <mergeCell ref="J6:L7"/>
    <mergeCell ref="M6:M9"/>
    <mergeCell ref="N6:N9"/>
    <mergeCell ref="O6:O9"/>
    <mergeCell ref="K8:K9"/>
    <mergeCell ref="L8:L9"/>
    <mergeCell ref="J8:J9"/>
    <mergeCell ref="AA8:AA9"/>
    <mergeCell ref="AB8:AB9"/>
    <mergeCell ref="R6:R9"/>
    <mergeCell ref="S6:S9"/>
    <mergeCell ref="T6:T9"/>
    <mergeCell ref="U6:U9"/>
    <mergeCell ref="V6:V9"/>
    <mergeCell ref="W6:W9"/>
    <mergeCell ref="X8:X9"/>
    <mergeCell ref="Y8:Y9"/>
    <mergeCell ref="Z8:Z9"/>
    <mergeCell ref="P6:Q8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AC8:AC9"/>
    <mergeCell ref="AD8:AD9"/>
    <mergeCell ref="AE8:AF8"/>
    <mergeCell ref="X6:AF7"/>
    <mergeCell ref="AG6:AG9"/>
  </mergeCells>
  <dataValidations count="1">
    <dataValidation allowBlank="1" showInputMessage="1" showErrorMessage="1" error="A cura della Direzione Centrale" sqref="A10:A15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43" fitToHeight="0" orientation="landscape" r:id="rId1"/>
  <headerFooter>
    <oddFooter>&amp;CPagina &amp;P di &amp;P &amp;RSCHEDA 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Classificazione secondo Sistema CUP 33 - 003_x000a_">
          <x14:formula1>
            <xm:f>'[PTL 2022-24 Puglia (002).xlsx]Foglio1'!#REF!</xm:f>
          </x14:formula1>
          <xm:sqref>S10:S15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206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6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204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2" sqref="A2:AG2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5"/>
  <sheetViews>
    <sheetView view="pageBreakPreview" zoomScale="78" zoomScaleNormal="160" zoomScaleSheetLayoutView="78" workbookViewId="0">
      <pane ySplit="9" topLeftCell="A10" activePane="bottomLeft" state="frozen"/>
      <selection pane="bottomLeft" activeCell="A10" sqref="A10"/>
    </sheetView>
  </sheetViews>
  <sheetFormatPr defaultRowHeight="10.5" x14ac:dyDescent="0.15"/>
  <cols>
    <col min="1" max="1" width="18.7109375" style="107" customWidth="1"/>
    <col min="2" max="2" width="8.85546875" style="107" customWidth="1"/>
    <col min="3" max="3" width="14.5703125" style="69" customWidth="1"/>
    <col min="4" max="4" width="16.7109375" style="69" customWidth="1"/>
    <col min="5" max="5" width="12.7109375" style="69" customWidth="1"/>
    <col min="6" max="6" width="11.42578125" style="69" customWidth="1"/>
    <col min="7" max="7" width="22.5703125" style="69" customWidth="1"/>
    <col min="8" max="8" width="11.7109375" style="69" customWidth="1"/>
    <col min="9" max="9" width="12" style="69" customWidth="1"/>
    <col min="10" max="11" width="8.7109375" style="69" customWidth="1"/>
    <col min="12" max="12" width="9.42578125" style="69" customWidth="1"/>
    <col min="13" max="13" width="12.85546875" style="69" customWidth="1"/>
    <col min="14" max="14" width="10.7109375" style="69" customWidth="1"/>
    <col min="15" max="15" width="13.42578125" style="69" customWidth="1"/>
    <col min="16" max="16" width="11.7109375" style="69" customWidth="1"/>
    <col min="17" max="17" width="17.85546875" style="69" customWidth="1"/>
    <col min="18" max="18" width="28.85546875" style="69" customWidth="1"/>
    <col min="19" max="19" width="14.140625" style="69" customWidth="1"/>
    <col min="20" max="20" width="35.7109375" style="106" customWidth="1"/>
    <col min="21" max="21" width="11.5703125" style="106" customWidth="1"/>
    <col min="22" max="22" width="20.5703125" style="106" customWidth="1"/>
    <col min="23" max="23" width="16.5703125" style="106" customWidth="1"/>
    <col min="24" max="24" width="17.7109375" style="106" customWidth="1"/>
    <col min="25" max="25" width="14.42578125" style="106" customWidth="1"/>
    <col min="26" max="26" width="15.7109375" style="69" customWidth="1"/>
    <col min="27" max="27" width="13.7109375" style="69" customWidth="1"/>
    <col min="28" max="28" width="19.85546875" style="69" customWidth="1"/>
    <col min="29" max="29" width="12.5703125" style="69" customWidth="1"/>
    <col min="30" max="30" width="15.7109375" style="69" customWidth="1"/>
    <col min="31" max="31" width="9.5703125" style="69" customWidth="1"/>
    <col min="32" max="32" width="10.5703125" style="69" customWidth="1"/>
    <col min="33" max="33" width="17.85546875" style="69" customWidth="1"/>
    <col min="34" max="16384" width="9.140625" style="69"/>
  </cols>
  <sheetData>
    <row r="1" spans="1:33" ht="15" x14ac:dyDescent="0.15">
      <c r="A1" s="381" t="s">
        <v>266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</row>
    <row r="2" spans="1:33" ht="15" x14ac:dyDescent="0.15">
      <c r="A2" s="395" t="s">
        <v>208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</row>
    <row r="3" spans="1:33" ht="15" x14ac:dyDescent="0.15">
      <c r="A3" s="395" t="s">
        <v>43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</row>
    <row r="4" spans="1:33" ht="15" x14ac:dyDescent="0.15">
      <c r="A4" s="395" t="s">
        <v>44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</row>
    <row r="5" spans="1:33" x14ac:dyDescent="0.15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72"/>
      <c r="AB5" s="72"/>
      <c r="AC5" s="72"/>
      <c r="AD5" s="72"/>
      <c r="AE5" s="72"/>
      <c r="AF5" s="72"/>
      <c r="AG5" s="72"/>
    </row>
    <row r="6" spans="1:33" s="73" customFormat="1" ht="12" customHeight="1" x14ac:dyDescent="0.2">
      <c r="A6" s="366" t="s">
        <v>45</v>
      </c>
      <c r="B6" s="366" t="s">
        <v>47</v>
      </c>
      <c r="C6" s="360" t="s">
        <v>51</v>
      </c>
      <c r="D6" s="360" t="s">
        <v>48</v>
      </c>
      <c r="E6" s="389" t="s">
        <v>52</v>
      </c>
      <c r="F6" s="390"/>
      <c r="G6" s="391"/>
      <c r="H6" s="366" t="s">
        <v>53</v>
      </c>
      <c r="I6" s="366" t="s">
        <v>55</v>
      </c>
      <c r="J6" s="403" t="s">
        <v>56</v>
      </c>
      <c r="K6" s="403"/>
      <c r="L6" s="403"/>
      <c r="M6" s="366" t="s">
        <v>112</v>
      </c>
      <c r="N6" s="363" t="s">
        <v>10</v>
      </c>
      <c r="O6" s="363" t="s">
        <v>11</v>
      </c>
      <c r="P6" s="370" t="s">
        <v>12</v>
      </c>
      <c r="Q6" s="371"/>
      <c r="R6" s="360" t="s">
        <v>77</v>
      </c>
      <c r="S6" s="360" t="s">
        <v>78</v>
      </c>
      <c r="T6" s="360" t="s">
        <v>79</v>
      </c>
      <c r="U6" s="360" t="s">
        <v>80</v>
      </c>
      <c r="V6" s="363" t="s">
        <v>21</v>
      </c>
      <c r="W6" s="363" t="s">
        <v>100</v>
      </c>
      <c r="X6" s="382" t="s">
        <v>110</v>
      </c>
      <c r="Y6" s="383"/>
      <c r="Z6" s="383"/>
      <c r="AA6" s="383"/>
      <c r="AB6" s="383"/>
      <c r="AC6" s="383"/>
      <c r="AD6" s="383"/>
      <c r="AE6" s="383"/>
      <c r="AF6" s="384"/>
      <c r="AG6" s="396" t="s">
        <v>92</v>
      </c>
    </row>
    <row r="7" spans="1:33" s="73" customFormat="1" ht="12" customHeight="1" x14ac:dyDescent="0.2">
      <c r="A7" s="367"/>
      <c r="B7" s="367"/>
      <c r="C7" s="361"/>
      <c r="D7" s="361"/>
      <c r="E7" s="392"/>
      <c r="F7" s="393"/>
      <c r="G7" s="394"/>
      <c r="H7" s="367"/>
      <c r="I7" s="367"/>
      <c r="J7" s="403"/>
      <c r="K7" s="403"/>
      <c r="L7" s="403"/>
      <c r="M7" s="367"/>
      <c r="N7" s="364"/>
      <c r="O7" s="364"/>
      <c r="P7" s="372"/>
      <c r="Q7" s="373"/>
      <c r="R7" s="361"/>
      <c r="S7" s="361"/>
      <c r="T7" s="361"/>
      <c r="U7" s="361"/>
      <c r="V7" s="364"/>
      <c r="W7" s="364"/>
      <c r="X7" s="385"/>
      <c r="Y7" s="386"/>
      <c r="Z7" s="386"/>
      <c r="AA7" s="386"/>
      <c r="AB7" s="386"/>
      <c r="AC7" s="386"/>
      <c r="AD7" s="386"/>
      <c r="AE7" s="386"/>
      <c r="AF7" s="387"/>
      <c r="AG7" s="397"/>
    </row>
    <row r="8" spans="1:33" s="73" customFormat="1" ht="26.25" customHeight="1" x14ac:dyDescent="0.2">
      <c r="A8" s="367"/>
      <c r="B8" s="367"/>
      <c r="C8" s="361"/>
      <c r="D8" s="361"/>
      <c r="E8" s="392"/>
      <c r="F8" s="393"/>
      <c r="G8" s="394"/>
      <c r="H8" s="367"/>
      <c r="I8" s="367"/>
      <c r="J8" s="403" t="s">
        <v>57</v>
      </c>
      <c r="K8" s="403" t="s">
        <v>58</v>
      </c>
      <c r="L8" s="403" t="s">
        <v>59</v>
      </c>
      <c r="M8" s="367"/>
      <c r="N8" s="364"/>
      <c r="O8" s="364"/>
      <c r="P8" s="374"/>
      <c r="Q8" s="375"/>
      <c r="R8" s="361"/>
      <c r="S8" s="361"/>
      <c r="T8" s="361"/>
      <c r="U8" s="361"/>
      <c r="V8" s="364"/>
      <c r="W8" s="364"/>
      <c r="X8" s="399" t="s">
        <v>150</v>
      </c>
      <c r="Y8" s="399" t="s">
        <v>154</v>
      </c>
      <c r="Z8" s="401" t="s">
        <v>209</v>
      </c>
      <c r="AA8" s="376" t="s">
        <v>86</v>
      </c>
      <c r="AB8" s="376" t="s">
        <v>111</v>
      </c>
      <c r="AC8" s="376" t="s">
        <v>98</v>
      </c>
      <c r="AD8" s="376" t="s">
        <v>88</v>
      </c>
      <c r="AE8" s="388" t="s">
        <v>89</v>
      </c>
      <c r="AF8" s="388"/>
      <c r="AG8" s="397"/>
    </row>
    <row r="9" spans="1:33" s="73" customFormat="1" ht="44.25" customHeight="1" x14ac:dyDescent="0.2">
      <c r="A9" s="368"/>
      <c r="B9" s="368"/>
      <c r="C9" s="362"/>
      <c r="D9" s="362"/>
      <c r="E9" s="74" t="s">
        <v>49</v>
      </c>
      <c r="F9" s="74" t="s">
        <v>50</v>
      </c>
      <c r="G9" s="74" t="s">
        <v>99</v>
      </c>
      <c r="H9" s="368"/>
      <c r="I9" s="368"/>
      <c r="J9" s="403"/>
      <c r="K9" s="403"/>
      <c r="L9" s="403"/>
      <c r="M9" s="368"/>
      <c r="N9" s="365"/>
      <c r="O9" s="365"/>
      <c r="P9" s="184" t="s">
        <v>59</v>
      </c>
      <c r="Q9" s="184" t="s">
        <v>76</v>
      </c>
      <c r="R9" s="362"/>
      <c r="S9" s="362"/>
      <c r="T9" s="362"/>
      <c r="U9" s="362"/>
      <c r="V9" s="365"/>
      <c r="W9" s="365"/>
      <c r="X9" s="400"/>
      <c r="Y9" s="400"/>
      <c r="Z9" s="402"/>
      <c r="AA9" s="377"/>
      <c r="AB9" s="377"/>
      <c r="AC9" s="377"/>
      <c r="AD9" s="377"/>
      <c r="AE9" s="186" t="s">
        <v>90</v>
      </c>
      <c r="AF9" s="185" t="s">
        <v>91</v>
      </c>
      <c r="AG9" s="398"/>
    </row>
    <row r="10" spans="1:33" ht="71.25" x14ac:dyDescent="0.15">
      <c r="A10" s="26" t="s">
        <v>345</v>
      </c>
      <c r="B10" s="75"/>
      <c r="C10" s="26" t="s">
        <v>267</v>
      </c>
      <c r="D10" s="76" t="s">
        <v>164</v>
      </c>
      <c r="E10" s="75" t="s">
        <v>268</v>
      </c>
      <c r="F10" s="75" t="s">
        <v>269</v>
      </c>
      <c r="G10" s="75" t="s">
        <v>270</v>
      </c>
      <c r="H10" s="75" t="s">
        <v>108</v>
      </c>
      <c r="I10" s="75" t="s">
        <v>108</v>
      </c>
      <c r="J10" s="75" t="s">
        <v>155</v>
      </c>
      <c r="K10" s="75" t="s">
        <v>271</v>
      </c>
      <c r="L10" s="75" t="s">
        <v>272</v>
      </c>
      <c r="M10" s="75" t="s">
        <v>273</v>
      </c>
      <c r="N10" s="31" t="s">
        <v>274</v>
      </c>
      <c r="O10" s="31" t="s">
        <v>13</v>
      </c>
      <c r="P10" s="26" t="s">
        <v>275</v>
      </c>
      <c r="Q10" s="31" t="s">
        <v>276</v>
      </c>
      <c r="R10" s="78" t="s">
        <v>63</v>
      </c>
      <c r="S10" s="30" t="s">
        <v>148</v>
      </c>
      <c r="T10" s="26" t="s">
        <v>277</v>
      </c>
      <c r="U10" s="77" t="s">
        <v>81</v>
      </c>
      <c r="V10" s="31" t="s">
        <v>113</v>
      </c>
      <c r="W10" s="31" t="s">
        <v>104</v>
      </c>
      <c r="X10" s="66">
        <v>174420</v>
      </c>
      <c r="Y10" s="43"/>
      <c r="Z10" s="43"/>
      <c r="AA10" s="43"/>
      <c r="AB10" s="66">
        <v>1766780</v>
      </c>
      <c r="AC10" s="43"/>
      <c r="AD10" s="43"/>
      <c r="AE10" s="43"/>
      <c r="AF10" s="31"/>
      <c r="AG10" s="18"/>
    </row>
    <row r="11" spans="1:33" ht="32.1" customHeight="1" x14ac:dyDescent="0.15">
      <c r="A11" s="26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/>
      <c r="O11" s="78"/>
      <c r="P11" s="77"/>
      <c r="Q11" s="77"/>
      <c r="R11" s="78"/>
      <c r="S11" s="79"/>
      <c r="T11" s="203"/>
      <c r="U11" s="77"/>
      <c r="V11" s="77"/>
      <c r="W11" s="77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75"/>
      <c r="C12" s="78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7"/>
      <c r="O12" s="78"/>
      <c r="P12" s="77"/>
      <c r="Q12" s="77"/>
      <c r="R12" s="78"/>
      <c r="S12" s="79"/>
      <c r="T12" s="203"/>
      <c r="U12" s="77"/>
      <c r="V12" s="77"/>
      <c r="W12" s="77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75"/>
      <c r="C13" s="78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7"/>
      <c r="O13" s="31"/>
      <c r="P13" s="77"/>
      <c r="Q13" s="77"/>
      <c r="R13" s="78"/>
      <c r="S13" s="79"/>
      <c r="T13" s="203"/>
      <c r="U13" s="77"/>
      <c r="V13" s="77"/>
      <c r="W13" s="77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hidden="1" customHeight="1" x14ac:dyDescent="0.15">
      <c r="A14" s="26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7"/>
      <c r="O14" s="78"/>
      <c r="P14" s="77"/>
      <c r="Q14" s="77"/>
      <c r="R14" s="78"/>
      <c r="S14" s="79"/>
      <c r="T14" s="80"/>
      <c r="U14" s="77"/>
      <c r="V14" s="77"/>
      <c r="W14" s="77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hidden="1" customHeight="1" x14ac:dyDescent="0.15">
      <c r="A15" s="26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7"/>
      <c r="O15" s="78"/>
      <c r="P15" s="77"/>
      <c r="Q15" s="77"/>
      <c r="R15" s="78"/>
      <c r="S15" s="79"/>
      <c r="T15" s="80"/>
      <c r="U15" s="77"/>
      <c r="V15" s="77"/>
      <c r="W15" s="77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hidden="1" customHeight="1" x14ac:dyDescent="0.15">
      <c r="A16" s="26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7"/>
      <c r="O16" s="78"/>
      <c r="P16" s="77"/>
      <c r="Q16" s="77"/>
      <c r="R16" s="78"/>
      <c r="S16" s="79"/>
      <c r="T16" s="80"/>
      <c r="U16" s="77"/>
      <c r="V16" s="77"/>
      <c r="W16" s="77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7"/>
      <c r="O17" s="78"/>
      <c r="P17" s="77"/>
      <c r="Q17" s="77"/>
      <c r="R17" s="78"/>
      <c r="S17" s="79"/>
      <c r="T17" s="80"/>
      <c r="U17" s="77"/>
      <c r="V17" s="77"/>
      <c r="W17" s="77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thickBot="1" x14ac:dyDescent="0.2">
      <c r="A18" s="2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26"/>
      <c r="O18" s="78"/>
      <c r="P18" s="77"/>
      <c r="Q18" s="26"/>
      <c r="R18" s="78"/>
      <c r="S18" s="79"/>
      <c r="T18" s="203"/>
      <c r="U18" s="77"/>
      <c r="V18" s="77"/>
      <c r="W18" s="77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5">
      <c r="A19" s="81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187" t="s">
        <v>6</v>
      </c>
      <c r="U19" s="187"/>
      <c r="V19" s="187"/>
      <c r="W19" s="187"/>
      <c r="X19" s="83">
        <f>SUM(X10:X18)</f>
        <v>174420</v>
      </c>
      <c r="Y19" s="84">
        <f t="shared" ref="Y19:AE19" si="0">SUM(Y10:Y18)</f>
        <v>0</v>
      </c>
      <c r="Z19" s="84">
        <f t="shared" si="0"/>
        <v>0</v>
      </c>
      <c r="AA19" s="84">
        <f t="shared" si="0"/>
        <v>0</v>
      </c>
      <c r="AB19" s="84">
        <f t="shared" si="0"/>
        <v>1766780</v>
      </c>
      <c r="AC19" s="84">
        <f t="shared" si="0"/>
        <v>0</v>
      </c>
      <c r="AD19" s="84">
        <f t="shared" si="0"/>
        <v>0</v>
      </c>
      <c r="AE19" s="85">
        <f t="shared" si="0"/>
        <v>0</v>
      </c>
      <c r="AF19" s="86"/>
      <c r="AG19" s="87"/>
    </row>
    <row r="20" spans="1:33" ht="14.25" x14ac:dyDescent="0.2">
      <c r="A20" s="81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8"/>
      <c r="Y20" s="88"/>
      <c r="Z20" s="89"/>
      <c r="AA20" s="89"/>
      <c r="AB20" s="89"/>
      <c r="AC20" s="89"/>
      <c r="AD20" s="89"/>
      <c r="AE20" s="89"/>
      <c r="AF20" s="89"/>
      <c r="AG20" s="90"/>
    </row>
    <row r="21" spans="1:33" ht="14.25" x14ac:dyDescent="0.2">
      <c r="A21" s="81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91"/>
      <c r="U21" s="91"/>
      <c r="V21" s="91"/>
      <c r="W21" s="91"/>
      <c r="X21" s="92"/>
      <c r="Y21" s="92"/>
      <c r="Z21" s="93"/>
      <c r="AA21" s="93"/>
      <c r="AB21" s="93"/>
      <c r="AC21" s="93"/>
      <c r="AD21" s="93"/>
      <c r="AE21" s="93"/>
      <c r="AF21" s="93"/>
      <c r="AG21" s="94"/>
    </row>
    <row r="22" spans="1:33" ht="16.5" x14ac:dyDescent="0.15">
      <c r="A22" s="81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91"/>
      <c r="U22" s="91"/>
      <c r="V22" s="91"/>
      <c r="W22" s="91"/>
      <c r="X22" s="91"/>
      <c r="Y22" s="91"/>
      <c r="Z22" s="91"/>
      <c r="AA22" s="204"/>
      <c r="AB22" s="205"/>
      <c r="AC22" s="204"/>
      <c r="AD22" s="91"/>
      <c r="AE22" s="91"/>
      <c r="AF22" s="91"/>
      <c r="AG22" s="95"/>
    </row>
    <row r="23" spans="1:33" ht="16.5" x14ac:dyDescent="0.15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91"/>
      <c r="U23" s="91"/>
      <c r="V23" s="91"/>
      <c r="W23" s="91"/>
      <c r="X23" s="91"/>
      <c r="Y23" s="91"/>
      <c r="Z23" s="91"/>
      <c r="AA23" s="204"/>
      <c r="AB23" s="205"/>
      <c r="AC23" s="204"/>
      <c r="AD23" s="91"/>
      <c r="AE23" s="91"/>
      <c r="AF23" s="88"/>
      <c r="AG23" s="96"/>
    </row>
    <row r="24" spans="1:33" ht="15" customHeight="1" x14ac:dyDescent="0.2">
      <c r="A24" s="378" t="s">
        <v>46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82"/>
      <c r="V24" s="82"/>
      <c r="W24" s="82"/>
      <c r="X24" s="91"/>
      <c r="Y24" s="91"/>
      <c r="Z24" s="91"/>
      <c r="AA24" s="406"/>
      <c r="AB24" s="406"/>
      <c r="AC24" s="406"/>
      <c r="AD24" s="91"/>
      <c r="AE24" s="91"/>
      <c r="AF24" s="97"/>
      <c r="AG24" s="98"/>
    </row>
    <row r="25" spans="1:33" ht="15" x14ac:dyDescent="0.2">
      <c r="A25" s="378" t="s">
        <v>54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82"/>
      <c r="V25" s="82"/>
      <c r="W25" s="82"/>
      <c r="X25" s="99"/>
      <c r="Y25" s="99"/>
      <c r="Z25" s="100"/>
      <c r="AA25" s="100"/>
      <c r="AB25" s="101"/>
      <c r="AC25" s="100"/>
      <c r="AD25" s="100"/>
      <c r="AE25" s="100"/>
      <c r="AF25" s="100"/>
      <c r="AG25" s="72"/>
    </row>
    <row r="26" spans="1:33" ht="15" x14ac:dyDescent="0.2">
      <c r="A26" s="378" t="s">
        <v>84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82"/>
      <c r="V26" s="82"/>
      <c r="W26" s="82"/>
      <c r="X26" s="99"/>
      <c r="Y26" s="99"/>
      <c r="Z26" s="100"/>
      <c r="AA26" s="100"/>
      <c r="AB26" s="101"/>
      <c r="AC26" s="100"/>
      <c r="AD26" s="100"/>
      <c r="AE26" s="100"/>
      <c r="AF26" s="100"/>
      <c r="AG26" s="72"/>
    </row>
    <row r="27" spans="1:33" ht="14.25" x14ac:dyDescent="0.2">
      <c r="A27" s="378" t="s">
        <v>85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82"/>
      <c r="V27" s="82"/>
      <c r="W27" s="82"/>
      <c r="X27" s="82"/>
      <c r="Y27" s="82"/>
      <c r="Z27" s="100"/>
      <c r="AA27" s="100"/>
      <c r="AB27" s="100"/>
      <c r="AC27" s="100"/>
      <c r="AD27" s="100"/>
      <c r="AE27" s="100"/>
      <c r="AF27" s="100"/>
      <c r="AG27" s="72"/>
    </row>
    <row r="28" spans="1:33" ht="14.25" x14ac:dyDescent="0.2">
      <c r="A28" s="378" t="s">
        <v>87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82"/>
      <c r="V28" s="82"/>
      <c r="W28" s="82"/>
      <c r="X28" s="82"/>
      <c r="Y28" s="82"/>
      <c r="Z28" s="100"/>
      <c r="AA28" s="100"/>
      <c r="AB28" s="100"/>
      <c r="AC28" s="100"/>
      <c r="AD28" s="100"/>
      <c r="AE28" s="100"/>
      <c r="AF28" s="100"/>
      <c r="AG28" s="72"/>
    </row>
    <row r="29" spans="1:33" ht="14.25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3"/>
      <c r="AB29" s="103"/>
      <c r="AC29" s="103"/>
      <c r="AD29" s="103"/>
      <c r="AE29" s="100"/>
      <c r="AF29" s="100"/>
      <c r="AG29" s="72"/>
    </row>
    <row r="30" spans="1:33" ht="14.25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  <c r="AB30" s="103"/>
      <c r="AC30" s="103"/>
      <c r="AD30" s="103"/>
      <c r="AE30" s="100"/>
      <c r="AF30" s="100"/>
      <c r="AG30" s="72"/>
    </row>
    <row r="31" spans="1:33" x14ac:dyDescent="0.15">
      <c r="A31" s="104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71"/>
      <c r="U31" s="71"/>
      <c r="V31" s="71"/>
      <c r="W31" s="71"/>
      <c r="X31" s="71"/>
      <c r="Y31" s="71"/>
      <c r="Z31" s="72"/>
      <c r="AA31" s="72"/>
      <c r="AB31" s="72"/>
      <c r="AC31" s="72"/>
      <c r="AD31" s="72"/>
      <c r="AE31" s="72"/>
      <c r="AF31" s="72"/>
      <c r="AG31" s="72"/>
    </row>
    <row r="37" spans="20:44" ht="14.25" x14ac:dyDescent="0.2"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379"/>
      <c r="AE37" s="379"/>
      <c r="AF37" s="379"/>
      <c r="AG37" s="379"/>
      <c r="AH37" s="183"/>
      <c r="AI37" s="183"/>
      <c r="AJ37" s="183"/>
      <c r="AK37" s="183"/>
      <c r="AL37" s="183"/>
      <c r="AM37" s="183"/>
      <c r="AN37" s="183"/>
      <c r="AO37" s="183"/>
    </row>
    <row r="38" spans="20:44" ht="14.25" x14ac:dyDescent="0.2"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</row>
    <row r="39" spans="20:44" ht="14.25" x14ac:dyDescent="0.2"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</row>
    <row r="40" spans="20:44" ht="14.25" x14ac:dyDescent="0.2"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</row>
    <row r="45" spans="20:44" ht="14.25" x14ac:dyDescent="0.2">
      <c r="Z45" s="369" t="s">
        <v>42</v>
      </c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</row>
  </sheetData>
  <protectedRanges>
    <protectedRange password="CF7A" sqref="P11:Q12 N11:N12 N14:N17 P14:Q17 P18" name="Intervallo1_3_1"/>
    <protectedRange password="CF7A" sqref="N13 P13:Q13" name="Intervallo1_3_2"/>
    <protectedRange password="CF7A" sqref="N10" name="Intervallo1_3_1_1"/>
    <protectedRange password="CF7A" sqref="P10:Q10" name="Intervallo1_3_1_1_1"/>
  </protectedRanges>
  <dataConsolidate/>
  <mergeCells count="46">
    <mergeCell ref="Z45:AR45"/>
    <mergeCell ref="A1:AG1"/>
    <mergeCell ref="X6:AF7"/>
    <mergeCell ref="AE8:AF8"/>
    <mergeCell ref="E6:G8"/>
    <mergeCell ref="V6:V9"/>
    <mergeCell ref="W6:W9"/>
    <mergeCell ref="AB8:AB9"/>
    <mergeCell ref="A2:AG2"/>
    <mergeCell ref="A3:AG3"/>
    <mergeCell ref="A4:AG4"/>
    <mergeCell ref="AG6:AG9"/>
    <mergeCell ref="AC8:AC9"/>
    <mergeCell ref="AD8:AD9"/>
    <mergeCell ref="H6:H9"/>
    <mergeCell ref="X8:X9"/>
    <mergeCell ref="Y8:Y9"/>
    <mergeCell ref="Z8:Z9"/>
    <mergeCell ref="AA8:AA9"/>
    <mergeCell ref="I6:I9"/>
    <mergeCell ref="S6:S9"/>
    <mergeCell ref="T6:T9"/>
    <mergeCell ref="C6:C9"/>
    <mergeCell ref="U6:U9"/>
    <mergeCell ref="A6:A9"/>
    <mergeCell ref="B6:B9"/>
    <mergeCell ref="D6:D9"/>
    <mergeCell ref="R6:R9"/>
    <mergeCell ref="N6:N9"/>
    <mergeCell ref="O6:O9"/>
    <mergeCell ref="J6:L7"/>
    <mergeCell ref="J8:J9"/>
    <mergeCell ref="K8:K9"/>
    <mergeCell ref="L8:L9"/>
    <mergeCell ref="M6:M9"/>
    <mergeCell ref="P6:Q8"/>
    <mergeCell ref="AA24:AC24"/>
    <mergeCell ref="A28:T28"/>
    <mergeCell ref="T39:AO39"/>
    <mergeCell ref="T40:AO40"/>
    <mergeCell ref="A26:T26"/>
    <mergeCell ref="A25:T25"/>
    <mergeCell ref="A24:T24"/>
    <mergeCell ref="A27:T27"/>
    <mergeCell ref="AD37:AG37"/>
    <mergeCell ref="T38:AO38"/>
  </mergeCells>
  <phoneticPr fontId="0" type="noConversion"/>
  <dataValidations xWindow="1304" yWindow="454" count="1">
    <dataValidation allowBlank="1" showInputMessage="1" showErrorMessage="1" error="A cura della Direzione Centrale" sqref="A10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43" fitToHeight="0" orientation="landscape" r:id="rId1"/>
  <headerFooter>
    <oddFooter>&amp;CPagina &amp;P di &amp;P &amp;RSCHEDA 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1304" yWindow="454" count="4">
        <x14:dataValidation type="list" allowBlank="1" showInputMessage="1" showErrorMessage="1">
          <x14:formula1>
            <xm:f>'\\entratead.finanze.it\NAS\Roma-L7I\dcamm\Gestione immobili e servizi tecnici\SERV.AMM\PIANI ANNUALI E TRIENNALI\PAL\PAL 2022\[PAL 2022.xlsx]Foglio1'!#REF!</xm:f>
          </x14:formula1>
          <xm:sqref>V10:W10</xm:sqref>
        </x14:dataValidation>
        <x14:dataValidation type="list" allowBlank="1" showErrorMessage="1" error="Classificazione secondo Sistema CUP 33 - 003_x000a_">
          <x14:formula1>
            <xm:f>'[PTL 2022-24 Puglia (002).xlsx]Foglio1'!#REF!</xm:f>
          </x14:formula1>
          <xm:sqref>S10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R10</xm:sqref>
        </x14:dataValidation>
        <x14:dataValidation type="list" allowBlank="1" showInputMessage="1" showErrorMessage="1">
          <x14:formula1>
            <xm:f>'\\entratead.finanze.it\NAS\Roma-L7I\dcamm\Gestione immobili e servizi tecnici\SERV.AMM\PIANI ANNUALI E TRIENNALI\PAL\PAL 2022\[PAL 2022.xlsx]Foglio1'!#REF!</xm:f>
          </x14:formula1>
          <xm:sqref>O10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6"/>
  <sheetViews>
    <sheetView view="pageBreakPreview" zoomScale="70" zoomScaleNormal="160" zoomScaleSheetLayoutView="70" workbookViewId="0">
      <pane ySplit="9" topLeftCell="A10" activePane="bottomLeft" state="frozen"/>
      <selection activeCell="A10" sqref="A10:AG19"/>
      <selection pane="bottomLeft" activeCell="H11" sqref="H11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22.5703125" style="13" customWidth="1"/>
    <col min="25" max="25" width="21.85546875" style="13" customWidth="1"/>
    <col min="26" max="26" width="24" style="6" customWidth="1"/>
    <col min="27" max="27" width="13.7109375" style="6" customWidth="1"/>
    <col min="28" max="28" width="23.285156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327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150</v>
      </c>
      <c r="Y8" s="342" t="s">
        <v>154</v>
      </c>
      <c r="Z8" s="344" t="s">
        <v>209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 t="s">
        <v>346</v>
      </c>
      <c r="B10" s="27"/>
      <c r="C10" s="27"/>
      <c r="D10" s="48" t="s">
        <v>164</v>
      </c>
      <c r="E10" s="27" t="s">
        <v>321</v>
      </c>
      <c r="F10" s="27" t="s">
        <v>310</v>
      </c>
      <c r="G10" s="27" t="s">
        <v>322</v>
      </c>
      <c r="H10" s="27" t="s">
        <v>108</v>
      </c>
      <c r="I10" s="27" t="s">
        <v>108</v>
      </c>
      <c r="J10" s="27"/>
      <c r="K10" s="27"/>
      <c r="L10" s="27"/>
      <c r="M10" s="27"/>
      <c r="N10" s="28"/>
      <c r="O10" s="29" t="s">
        <v>325</v>
      </c>
      <c r="P10" s="28" t="s">
        <v>323</v>
      </c>
      <c r="Q10" s="28" t="s">
        <v>323</v>
      </c>
      <c r="R10" s="29" t="s">
        <v>65</v>
      </c>
      <c r="S10" s="30" t="s">
        <v>148</v>
      </c>
      <c r="T10" s="28" t="s">
        <v>324</v>
      </c>
      <c r="U10" s="28" t="s">
        <v>81</v>
      </c>
      <c r="V10" s="28" t="s">
        <v>26</v>
      </c>
      <c r="W10" s="28" t="s">
        <v>101</v>
      </c>
      <c r="X10" s="252">
        <f>+AB10*0.2</f>
        <v>7345294.4139400916</v>
      </c>
      <c r="Y10" s="43">
        <f>+AB10*0.4</f>
        <v>14690588.827880183</v>
      </c>
      <c r="Z10" s="43">
        <f>+AB10*0.4</f>
        <v>14690588.827880183</v>
      </c>
      <c r="AA10" s="43"/>
      <c r="AB10" s="43">
        <f>37824660*(1656455/1705986)</f>
        <v>36726472.069700457</v>
      </c>
      <c r="AC10" s="43"/>
      <c r="AD10" s="43"/>
      <c r="AE10" s="43"/>
      <c r="AF10" s="31"/>
      <c r="AG10" s="18"/>
    </row>
    <row r="11" spans="1:33" ht="103.5" customHeight="1" x14ac:dyDescent="0.15">
      <c r="A11" s="26" t="s">
        <v>347</v>
      </c>
      <c r="B11" s="27"/>
      <c r="C11" s="114"/>
      <c r="D11" s="48" t="s">
        <v>164</v>
      </c>
      <c r="E11" s="27" t="s">
        <v>321</v>
      </c>
      <c r="F11" s="27" t="s">
        <v>310</v>
      </c>
      <c r="G11" s="27" t="s">
        <v>322</v>
      </c>
      <c r="H11" s="27" t="s">
        <v>108</v>
      </c>
      <c r="I11" s="27" t="s">
        <v>108</v>
      </c>
      <c r="J11" s="27"/>
      <c r="K11" s="27"/>
      <c r="L11" s="27"/>
      <c r="M11" s="27"/>
      <c r="N11" s="28"/>
      <c r="O11" s="29" t="s">
        <v>19</v>
      </c>
      <c r="P11" s="28" t="s">
        <v>323</v>
      </c>
      <c r="Q11" s="28" t="s">
        <v>323</v>
      </c>
      <c r="R11" s="29" t="s">
        <v>65</v>
      </c>
      <c r="S11" s="30" t="s">
        <v>148</v>
      </c>
      <c r="T11" s="28" t="s">
        <v>324</v>
      </c>
      <c r="U11" s="28" t="s">
        <v>81</v>
      </c>
      <c r="V11" s="28" t="s">
        <v>26</v>
      </c>
      <c r="W11" s="28" t="s">
        <v>101</v>
      </c>
      <c r="X11" s="252">
        <f>+AB11*0.2</f>
        <v>219637.58605990908</v>
      </c>
      <c r="Y11" s="43">
        <f>+AB11*0.4</f>
        <v>439275.17211981816</v>
      </c>
      <c r="Z11" s="43">
        <f>+AB11*0.4</f>
        <v>439275.17211981816</v>
      </c>
      <c r="AA11" s="43"/>
      <c r="AB11" s="43">
        <f>37824660*(49531/1705986)</f>
        <v>1098187.9302995454</v>
      </c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4">
        <f>SUM(X10:X19)</f>
        <v>7564932.0000000009</v>
      </c>
      <c r="Y20" s="44">
        <f t="shared" ref="Y20:AE20" si="0">SUM(Y10:Y19)</f>
        <v>15129864.000000002</v>
      </c>
      <c r="Z20" s="44">
        <f t="shared" si="0"/>
        <v>15129864.000000002</v>
      </c>
      <c r="AA20" s="44">
        <f t="shared" si="0"/>
        <v>0</v>
      </c>
      <c r="AB20" s="44">
        <f t="shared" si="0"/>
        <v>37824660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sheetProtection password="C9C1" sheet="1" objects="1" scenarios="1"/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dataValidations count="1">
    <dataValidation allowBlank="1" showInputMessage="1" showErrorMessage="1" error="A cura della Direzione Centrale" sqref="A10:A11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40" orientation="landscape" r:id="rId1"/>
  <headerFooter>
    <oddFooter>&amp;CPagina &amp;P di &amp;P &amp;RSCHEDA 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Foglio1!$A$11:$A$26</xm:f>
          </x14:formula1>
          <xm:sqref>R10:R11</xm:sqref>
        </x14:dataValidation>
        <x14:dataValidation type="list" allowBlank="1" showInputMessage="1" showErrorMessage="1">
          <x14:formula1>
            <xm:f>Foglio1!$A$48:$A$50</xm:f>
          </x14:formula1>
          <xm:sqref>U10:U11</xm:sqref>
        </x14:dataValidation>
        <x14:dataValidation type="list" allowBlank="1" showInputMessage="1" showErrorMessage="1">
          <x14:formula1>
            <xm:f>Foglio1!$A$60:$A$70</xm:f>
          </x14:formula1>
          <xm:sqref>V10:V11</xm:sqref>
        </x14:dataValidation>
        <x14:dataValidation type="list" allowBlank="1" showInputMessage="1" showErrorMessage="1">
          <x14:formula1>
            <xm:f>Foglio1!$A$72:$A$76</xm:f>
          </x14:formula1>
          <xm:sqref>W10:W11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6"/>
  <sheetViews>
    <sheetView topLeftCell="A58" workbookViewId="0">
      <selection activeCell="A17" sqref="A17"/>
    </sheetView>
  </sheetViews>
  <sheetFormatPr defaultRowHeight="12.75" x14ac:dyDescent="0.2"/>
  <sheetData>
    <row r="2" spans="1:1" x14ac:dyDescent="0.2">
      <c r="A2" s="16" t="s">
        <v>13</v>
      </c>
    </row>
    <row r="3" spans="1:1" x14ac:dyDescent="0.2">
      <c r="A3" s="16" t="s">
        <v>14</v>
      </c>
    </row>
    <row r="4" spans="1:1" x14ac:dyDescent="0.2">
      <c r="A4" s="16" t="s">
        <v>15</v>
      </c>
    </row>
    <row r="5" spans="1:1" x14ac:dyDescent="0.2">
      <c r="A5" t="s">
        <v>16</v>
      </c>
    </row>
    <row r="6" spans="1:1" x14ac:dyDescent="0.2">
      <c r="A6" s="16" t="s">
        <v>17</v>
      </c>
    </row>
    <row r="7" spans="1:1" x14ac:dyDescent="0.2">
      <c r="A7" s="16" t="s">
        <v>18</v>
      </c>
    </row>
    <row r="8" spans="1:1" x14ac:dyDescent="0.2">
      <c r="A8" s="16" t="s">
        <v>19</v>
      </c>
    </row>
    <row r="9" spans="1:1" x14ac:dyDescent="0.2">
      <c r="A9" s="16" t="s">
        <v>20</v>
      </c>
    </row>
    <row r="11" spans="1:1" x14ac:dyDescent="0.2">
      <c r="A11" s="16" t="s">
        <v>60</v>
      </c>
    </row>
    <row r="12" spans="1:1" x14ac:dyDescent="0.2">
      <c r="A12" s="16" t="s">
        <v>61</v>
      </c>
    </row>
    <row r="13" spans="1:1" x14ac:dyDescent="0.2">
      <c r="A13" s="16" t="s">
        <v>62</v>
      </c>
    </row>
    <row r="14" spans="1:1" x14ac:dyDescent="0.2">
      <c r="A14" s="16" t="s">
        <v>63</v>
      </c>
    </row>
    <row r="15" spans="1:1" x14ac:dyDescent="0.2">
      <c r="A15" s="16" t="s">
        <v>64</v>
      </c>
    </row>
    <row r="16" spans="1:1" x14ac:dyDescent="0.2">
      <c r="A16" s="16" t="s">
        <v>65</v>
      </c>
    </row>
    <row r="17" spans="1:1" x14ac:dyDescent="0.2">
      <c r="A17" s="16" t="s">
        <v>66</v>
      </c>
    </row>
    <row r="18" spans="1:1" x14ac:dyDescent="0.2">
      <c r="A18" s="16" t="s">
        <v>67</v>
      </c>
    </row>
    <row r="19" spans="1:1" x14ac:dyDescent="0.2">
      <c r="A19" s="16" t="s">
        <v>68</v>
      </c>
    </row>
    <row r="20" spans="1:1" x14ac:dyDescent="0.2">
      <c r="A20" s="16" t="s">
        <v>69</v>
      </c>
    </row>
    <row r="21" spans="1:1" x14ac:dyDescent="0.2">
      <c r="A21" s="16" t="s">
        <v>70</v>
      </c>
    </row>
    <row r="22" spans="1:1" x14ac:dyDescent="0.2">
      <c r="A22" s="16" t="s">
        <v>71</v>
      </c>
    </row>
    <row r="23" spans="1:1" x14ac:dyDescent="0.2">
      <c r="A23" s="16" t="s">
        <v>72</v>
      </c>
    </row>
    <row r="24" spans="1:1" x14ac:dyDescent="0.2">
      <c r="A24" s="16" t="s">
        <v>73</v>
      </c>
    </row>
    <row r="25" spans="1:1" x14ac:dyDescent="0.2">
      <c r="A25" s="16" t="s">
        <v>74</v>
      </c>
    </row>
    <row r="26" spans="1:1" x14ac:dyDescent="0.2">
      <c r="A26" s="16" t="s">
        <v>75</v>
      </c>
    </row>
    <row r="28" spans="1:1" x14ac:dyDescent="0.2">
      <c r="A28" t="s">
        <v>22</v>
      </c>
    </row>
    <row r="29" spans="1:1" x14ac:dyDescent="0.2">
      <c r="A29" s="16" t="s">
        <v>109</v>
      </c>
    </row>
    <row r="30" spans="1:1" x14ac:dyDescent="0.2">
      <c r="A30" t="s">
        <v>24</v>
      </c>
    </row>
    <row r="31" spans="1:1" x14ac:dyDescent="0.2">
      <c r="A31" t="s">
        <v>25</v>
      </c>
    </row>
    <row r="32" spans="1:1" x14ac:dyDescent="0.2">
      <c r="A32" t="s">
        <v>26</v>
      </c>
    </row>
    <row r="33" spans="1:1" x14ac:dyDescent="0.2">
      <c r="A33" t="s">
        <v>27</v>
      </c>
    </row>
    <row r="34" spans="1:1" x14ac:dyDescent="0.2">
      <c r="A34" t="s">
        <v>28</v>
      </c>
    </row>
    <row r="35" spans="1:1" x14ac:dyDescent="0.2">
      <c r="A35" t="s">
        <v>29</v>
      </c>
    </row>
    <row r="36" spans="1:1" x14ac:dyDescent="0.2">
      <c r="A36" t="s">
        <v>30</v>
      </c>
    </row>
    <row r="37" spans="1:1" x14ac:dyDescent="0.2">
      <c r="A37" s="16" t="s">
        <v>113</v>
      </c>
    </row>
    <row r="38" spans="1:1" x14ac:dyDescent="0.2">
      <c r="A38" t="s">
        <v>32</v>
      </c>
    </row>
    <row r="40" spans="1:1" x14ac:dyDescent="0.2">
      <c r="A40" t="s">
        <v>33</v>
      </c>
    </row>
    <row r="41" spans="1:1" x14ac:dyDescent="0.2">
      <c r="A41" t="s">
        <v>34</v>
      </c>
    </row>
    <row r="43" spans="1:1" x14ac:dyDescent="0.2">
      <c r="A43" s="16" t="s">
        <v>107</v>
      </c>
    </row>
    <row r="44" spans="1:1" x14ac:dyDescent="0.2">
      <c r="A44" s="16" t="s">
        <v>108</v>
      </c>
    </row>
    <row r="46" spans="1:1" x14ac:dyDescent="0.2">
      <c r="A46" s="23" t="s">
        <v>148</v>
      </c>
    </row>
    <row r="48" spans="1:1" x14ac:dyDescent="0.2">
      <c r="A48" s="16" t="s">
        <v>81</v>
      </c>
    </row>
    <row r="49" spans="1:2" x14ac:dyDescent="0.2">
      <c r="A49" s="16" t="s">
        <v>82</v>
      </c>
    </row>
    <row r="50" spans="1:2" x14ac:dyDescent="0.2">
      <c r="A50" s="16" t="s">
        <v>83</v>
      </c>
    </row>
    <row r="52" spans="1:2" x14ac:dyDescent="0.2">
      <c r="A52">
        <v>0</v>
      </c>
      <c r="B52" s="16" t="s">
        <v>106</v>
      </c>
    </row>
    <row r="54" spans="1:2" x14ac:dyDescent="0.2">
      <c r="A54" s="16" t="s">
        <v>93</v>
      </c>
    </row>
    <row r="55" spans="1:2" x14ac:dyDescent="0.2">
      <c r="A55" s="16" t="s">
        <v>94</v>
      </c>
    </row>
    <row r="56" spans="1:2" x14ac:dyDescent="0.2">
      <c r="A56" s="16" t="s">
        <v>95</v>
      </c>
    </row>
    <row r="57" spans="1:2" x14ac:dyDescent="0.2">
      <c r="A57" s="16" t="s">
        <v>96</v>
      </c>
    </row>
    <row r="58" spans="1:2" x14ac:dyDescent="0.2">
      <c r="A58" s="16" t="s">
        <v>97</v>
      </c>
    </row>
    <row r="60" spans="1:2" x14ac:dyDescent="0.2">
      <c r="A60" t="s">
        <v>22</v>
      </c>
    </row>
    <row r="61" spans="1:2" x14ac:dyDescent="0.2">
      <c r="A61" t="s">
        <v>23</v>
      </c>
    </row>
    <row r="62" spans="1:2" x14ac:dyDescent="0.2">
      <c r="A62" t="s">
        <v>24</v>
      </c>
    </row>
    <row r="63" spans="1:2" x14ac:dyDescent="0.2">
      <c r="A63" t="s">
        <v>25</v>
      </c>
    </row>
    <row r="64" spans="1:2" x14ac:dyDescent="0.2">
      <c r="A64" t="s">
        <v>26</v>
      </c>
    </row>
    <row r="65" spans="1:1" x14ac:dyDescent="0.2">
      <c r="A65" t="s">
        <v>27</v>
      </c>
    </row>
    <row r="66" spans="1:1" x14ac:dyDescent="0.2">
      <c r="A66" t="s">
        <v>28</v>
      </c>
    </row>
    <row r="67" spans="1:1" x14ac:dyDescent="0.2">
      <c r="A67" t="s">
        <v>29</v>
      </c>
    </row>
    <row r="68" spans="1:1" x14ac:dyDescent="0.2">
      <c r="A68" t="s">
        <v>30</v>
      </c>
    </row>
    <row r="69" spans="1:1" x14ac:dyDescent="0.2">
      <c r="A69" t="s">
        <v>31</v>
      </c>
    </row>
    <row r="70" spans="1:1" x14ac:dyDescent="0.2">
      <c r="A70" t="s">
        <v>32</v>
      </c>
    </row>
    <row r="72" spans="1:1" x14ac:dyDescent="0.2">
      <c r="A72" s="16" t="s">
        <v>101</v>
      </c>
    </row>
    <row r="73" spans="1:1" x14ac:dyDescent="0.2">
      <c r="A73" s="16" t="s">
        <v>102</v>
      </c>
    </row>
    <row r="74" spans="1:1" x14ac:dyDescent="0.2">
      <c r="A74" s="16" t="s">
        <v>103</v>
      </c>
    </row>
    <row r="75" spans="1:1" x14ac:dyDescent="0.2">
      <c r="A75" s="16" t="s">
        <v>104</v>
      </c>
    </row>
    <row r="76" spans="1:1" x14ac:dyDescent="0.2">
      <c r="A76" s="16" t="s">
        <v>105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opLeftCell="A7" workbookViewId="0">
      <selection activeCell="I37" sqref="I37"/>
    </sheetView>
  </sheetViews>
  <sheetFormatPr defaultRowHeight="12.75" x14ac:dyDescent="0.2"/>
  <cols>
    <col min="1" max="1" width="9.140625" style="143"/>
    <col min="2" max="2" width="20.7109375" style="143" bestFit="1" customWidth="1"/>
    <col min="3" max="3" width="34.85546875" style="143" bestFit="1" customWidth="1"/>
    <col min="4" max="4" width="14.42578125" style="143" customWidth="1"/>
    <col min="5" max="5" width="16.28515625" style="143" customWidth="1"/>
    <col min="6" max="6" width="17.140625" style="143" customWidth="1"/>
    <col min="7" max="7" width="15.85546875" style="143" customWidth="1"/>
    <col min="8" max="9" width="16.42578125" style="143" customWidth="1"/>
    <col min="10" max="16384" width="9.140625" style="143"/>
  </cols>
  <sheetData>
    <row r="1" spans="2:11" s="128" customFormat="1" ht="20.25" customHeight="1" thickBot="1" x14ac:dyDescent="0.3"/>
    <row r="2" spans="2:11" s="128" customFormat="1" ht="33" customHeight="1" x14ac:dyDescent="0.25">
      <c r="B2" s="277" t="s">
        <v>115</v>
      </c>
      <c r="C2" s="279" t="s">
        <v>279</v>
      </c>
      <c r="D2" s="281" t="s">
        <v>118</v>
      </c>
      <c r="E2" s="282"/>
      <c r="F2" s="283"/>
      <c r="G2" s="281" t="s">
        <v>119</v>
      </c>
      <c r="H2" s="282"/>
      <c r="I2" s="284"/>
    </row>
    <row r="3" spans="2:11" s="128" customFormat="1" ht="31.5" customHeight="1" thickBot="1" x14ac:dyDescent="0.3">
      <c r="B3" s="278"/>
      <c r="C3" s="280"/>
      <c r="D3" s="168" t="s">
        <v>143</v>
      </c>
      <c r="E3" s="168" t="s">
        <v>144</v>
      </c>
      <c r="F3" s="168" t="s">
        <v>145</v>
      </c>
      <c r="G3" s="168" t="s">
        <v>143</v>
      </c>
      <c r="H3" s="168" t="s">
        <v>144</v>
      </c>
      <c r="I3" s="169" t="s">
        <v>145</v>
      </c>
    </row>
    <row r="4" spans="2:11" s="128" customFormat="1" ht="16.5" thickBot="1" x14ac:dyDescent="0.3">
      <c r="B4" s="170"/>
      <c r="C4" s="171"/>
      <c r="D4" s="171"/>
      <c r="E4" s="171"/>
      <c r="F4" s="171"/>
      <c r="G4" s="171"/>
      <c r="H4" s="171"/>
      <c r="I4" s="171"/>
    </row>
    <row r="5" spans="2:11" s="128" customFormat="1" ht="15.75" x14ac:dyDescent="0.25">
      <c r="B5" s="172" t="s">
        <v>120</v>
      </c>
      <c r="C5" s="131">
        <f>SUM(D5:I5)</f>
        <v>0</v>
      </c>
      <c r="D5" s="132">
        <f>SUMIFS(Abruzzo!X:X,Abruzzo!R:R,"*e ordinaria*",Abruzzo!O:O,"*")-SUMIFS(Abruzzo!X:X,Abruzzo!R:R,"*e ordinaria*",Abruzzo!O:O,"*à*")</f>
        <v>0</v>
      </c>
      <c r="E5" s="132">
        <f>+SUMIFS(Abruzzo!Y:Y,Abruzzo!R:R,"*e ordinaria*",Abruzzo!O:O,"*")-SUMIFS(Abruzzo!Y:Y,Abruzzo!R:R,"*e ordinaria*",Abruzzo!O:O,"*à*")</f>
        <v>0</v>
      </c>
      <c r="F5" s="132">
        <f>+SUMIFS(Abruzzo!Z:Z,Abruzzo!R:R,"*e ordinaria*",Abruzzo!O:O,"*")-SUMIFS(Abruzzo!Z:Z,Abruzzo!R:R,"*e ordinaria*",Abruzzo!O:O,"*à*")</f>
        <v>0</v>
      </c>
      <c r="G5" s="132">
        <f>SUMIFS(Abruzzo!X:X,Abruzzo!R:R,"*",Abruzzo!O:O,"*")-(SUMIFS(Abruzzo!X:X,Abruzzo!R:R,"*",Abruzzo!O:O,"*à*"))</f>
        <v>0</v>
      </c>
      <c r="H5" s="132">
        <f>+SUMIFS(Abruzzo!Y:Y,Abruzzo!R:R,"*",Abruzzo!O:O,"*")-SUMIFS(Abruzzo!Y:Y,Abruzzo!R:R,"*",Abruzzo!O:O,"*à*")</f>
        <v>0</v>
      </c>
      <c r="I5" s="133">
        <f>+SUMIFS(Abruzzo!Z:Z,Abruzzo!R:R,"*",Abruzzo!O:O,"*")-SUMIFS(Abruzzo!Z:Z,Abruzzo!R:R,"*",Abruzzo!O:O,"*à*")</f>
        <v>0</v>
      </c>
    </row>
    <row r="6" spans="2:11" s="128" customFormat="1" ht="15.75" x14ac:dyDescent="0.25">
      <c r="B6" s="173" t="s">
        <v>121</v>
      </c>
      <c r="C6" s="135">
        <f t="shared" ref="C6:C26" si="0">SUM(D6:I6)</f>
        <v>0</v>
      </c>
      <c r="D6" s="136">
        <f>SUMIFS(Basilicata!X:X,Basilicata!R:R,"*e ordinaria*",Basilicata!O:O,"*")-SUMIFS(Basilicata!X:X,Basilicata!R:R,"*e ordinaria*",Basilicata!O:O,"*à*")</f>
        <v>0</v>
      </c>
      <c r="E6" s="136">
        <f>+SUMIFS(Basilicata!Y:Y,Basilicata!R:R,"*e ordinaria*",Basilicata!O:O,"*")-SUMIFS(Basilicata!Y:Y,Basilicata!R:R,"*e ordinaria*",Basilicata!O:O,"*à*")</f>
        <v>0</v>
      </c>
      <c r="F6" s="136">
        <f>+SUMIFS(Basilicata!Z:Z,Basilicata!R:R,"*e ordinaria*",Basilicata!O:O,"*")-SUMIFS(Basilicata!Z:Z,Basilicata!R:R,"*e ordinaria*",Basilicata!O:O,"*à*")</f>
        <v>0</v>
      </c>
      <c r="G6" s="136">
        <f>SUMIFS(Basilicata!X:X,Basilicata!R:R,"*",Basilicata!O:O,"*")-(SUMIFS(Basilicata!X:X,Basilicata!R:R,"*",Basilicata!O:O,"*à*"))</f>
        <v>0</v>
      </c>
      <c r="H6" s="136">
        <f>+SUMIFS(Basilicata!Y:Y,Basilicata!R:R,"*",Basilicata!O:O,"*")-SUMIFS(Basilicata!Y:Y,Basilicata!R:R,"*",Basilicata!O:O,"*à*")</f>
        <v>0</v>
      </c>
      <c r="I6" s="137">
        <f>+SUMIFS(Basilicata!Z:Z,Basilicata!R:R,"*",Basilicata!O:O,"*")-SUMIFS(Basilicata!Z:Z,Basilicata!R:R,"*",Basilicata!O:O,"*à*")</f>
        <v>0</v>
      </c>
    </row>
    <row r="7" spans="2:11" s="128" customFormat="1" ht="15.75" x14ac:dyDescent="0.25">
      <c r="B7" s="173" t="s">
        <v>122</v>
      </c>
      <c r="C7" s="135">
        <f t="shared" si="0"/>
        <v>0</v>
      </c>
      <c r="D7" s="136">
        <f>SUMIFS(Bolzano!X:X,Bolzano!R:R,"*e ordinaria*",Bolzano!O:O,"*")-SUMIFS(Bolzano!X:X,Bolzano!R:R,"*e ordinaria*",Bolzano!O:O,"*à*")</f>
        <v>0</v>
      </c>
      <c r="E7" s="136">
        <f>+SUMIFS(Bolzano!Y:Y,Bolzano!R:R,"*e ordinaria*",Bolzano!O:O,"*")-SUMIFS(Bolzano!Y:Y,Bolzano!R:R,"*e ordinaria*",Bolzano!O:O,"*à*")</f>
        <v>0</v>
      </c>
      <c r="F7" s="136">
        <f>+SUMIFS(Bolzano!Z:Z,Bolzano!R:R,"*e ordinaria*",Bolzano!O:O,"*")-SUMIFS(Bolzano!Z:Z,Bolzano!R:R,"*e ordinaria*",Bolzano!O:O,"*à*")</f>
        <v>0</v>
      </c>
      <c r="G7" s="136">
        <f>SUMIFS(Bolzano!X:X,Bolzano!R:R,"*",Bolzano!O:O,"*")-(SUMIFS(Bolzano!X:X,Bolzano!R:R,"*",Bolzano!O:O,"*à*"))</f>
        <v>0</v>
      </c>
      <c r="H7" s="136">
        <f>+SUMIFS(Bolzano!Y:Y,Bolzano!R:R,"*",Bolzano!O:O,"*")-SUMIFS(Bolzano!Y:Y,Bolzano!R:R,"*",Bolzano!O:O,"*à*")</f>
        <v>0</v>
      </c>
      <c r="I7" s="137">
        <f>+SUMIFS(Bolzano!Z:Z,Bolzano!R:R,"*",Bolzano!O:O,"*")-SUMIFS(Bolzano!Z:Z,Bolzano!R:R,"*",Bolzano!O:O,"*à*")</f>
        <v>0</v>
      </c>
    </row>
    <row r="8" spans="2:11" s="128" customFormat="1" ht="15.75" x14ac:dyDescent="0.25">
      <c r="B8" s="173" t="s">
        <v>123</v>
      </c>
      <c r="C8" s="135">
        <f t="shared" si="0"/>
        <v>148000</v>
      </c>
      <c r="D8" s="136">
        <f>SUMIFS(Calabria!X:X,Calabria!R:R,"*e ordinaria*",Calabria!O:O,"*")-SUMIFS(Calabria!X:X,Calabria!R:R,"*e ordinaria*",Calabria!O:O,"*à*")</f>
        <v>0</v>
      </c>
      <c r="E8" s="136">
        <f>+SUMIFS(Calabria!Y:Y,Calabria!R:R,"*e ordinaria*",Calabria!O:O,"*")-SUMIFS(Calabria!Y:Y,Calabria!R:R,"*e ordinaria*",Calabria!O:O,"*à*")</f>
        <v>0</v>
      </c>
      <c r="F8" s="136">
        <f>+SUMIFS(Calabria!Z:Z,Calabria!R:R,"*e ordinaria*",Calabria!O:O,"*")-SUMIFS(Calabria!Z:Z,Calabria!R:R,"*e ordinaria*",Calabria!O:O,"*à*")</f>
        <v>0</v>
      </c>
      <c r="G8" s="136">
        <f>SUMIFS(Calabria!X:X,Calabria!R:R,"*",Calabria!O:O,"*")-(SUMIFS(Calabria!X:X,Calabria!R:R,"*",Calabria!O:O,"*à*"))</f>
        <v>0</v>
      </c>
      <c r="H8" s="136">
        <f>+SUMIFS(Calabria!Y:Y,Calabria!R:R,"*",Calabria!O:O,"*")-SUMIFS(Calabria!Y:Y,Calabria!R:R,"*",Calabria!O:O,"*à*")</f>
        <v>148000</v>
      </c>
      <c r="I8" s="137">
        <f>+SUMIFS(Calabria!Z:Z,Calabria!R:R,"*",Calabria!O:O,"*")-SUMIFS(Calabria!Z:Z,Calabria!R:R,"*",Calabria!O:O,"*à*")</f>
        <v>0</v>
      </c>
      <c r="K8" s="138"/>
    </row>
    <row r="9" spans="2:11" s="128" customFormat="1" ht="15.75" x14ac:dyDescent="0.25">
      <c r="B9" s="173" t="s">
        <v>124</v>
      </c>
      <c r="C9" s="135">
        <f t="shared" si="0"/>
        <v>3995778.3099999996</v>
      </c>
      <c r="D9" s="136">
        <f>SUMIFS(Campania!X:X,Campania!R:R,"*e ordinaria*",Campania!O:O,"*")-SUMIFS(Campania!X:X,Campania!R:R,"*e ordinaria*",Campania!O:O,"*à*")</f>
        <v>0</v>
      </c>
      <c r="E9" s="136">
        <f>+SUMIFS(Campania!Y:Y,Campania!R:R,"*e ordinaria*",Campania!O:O,"*")-SUMIFS(Campania!Y:Y,Campania!R:R,"*e ordinaria*",Campania!O:O,"*à*")</f>
        <v>0</v>
      </c>
      <c r="F9" s="136">
        <f>+SUMIFS(Campania!Z:Z,Campania!R:R,"*e ordinaria*",Campania!O:O,"*")-SUMIFS(Campania!Z:Z,Campania!R:R,"*e ordinaria*",Campania!O:O,"*à*")</f>
        <v>0</v>
      </c>
      <c r="G9" s="136">
        <f>SUMIFS(Campania!X:X,Campania!R:R,"*",Campania!O:O,"*")-(SUMIFS(Campania!X:X,Campania!R:R,"*",Campania!O:O,"*à*"))</f>
        <v>3995778.3099999996</v>
      </c>
      <c r="H9" s="136">
        <f>+SUMIFS(Campania!Y:Y,Campania!R:R,"*",Campania!O:O,"*")-SUMIFS(Campania!Y:Y,Campania!R:R,"*",Campania!O:O,"*à*")</f>
        <v>0</v>
      </c>
      <c r="I9" s="137">
        <f>+SUMIFS(Campania!Z:Z,Campania!R:R,"*",Campania!O:O,"*")-SUMIFS(Campania!Z:Z,Campania!R:R,"*",Campania!O:O,"*à*")</f>
        <v>0</v>
      </c>
    </row>
    <row r="10" spans="2:11" s="128" customFormat="1" ht="15.75" x14ac:dyDescent="0.25">
      <c r="B10" s="173" t="s">
        <v>125</v>
      </c>
      <c r="C10" s="135">
        <f t="shared" si="0"/>
        <v>0</v>
      </c>
      <c r="D10" s="136">
        <f>SUMIFS(Emilia_romagna!X:X,Emilia_romagna!R:R,"*e ordinaria*",Emilia_romagna!O:O,"*")-SUMIFS(Emilia_romagna!X:X,Emilia_romagna!R:R,"*e ordinaria*",Emilia_romagna!O:O,"*à*")</f>
        <v>0</v>
      </c>
      <c r="E10" s="136">
        <f>+SUMIFS(Emilia_romagna!Y:Y,Emilia_romagna!R:R,"*e ordinaria*",Emilia_romagna!O:O,"*")-SUMIFS(Emilia_romagna!Y:Y,Emilia_romagna!R:R,"*e ordinaria*",Emilia_romagna!O:O,"*à*")</f>
        <v>0</v>
      </c>
      <c r="F10" s="136">
        <f>+SUMIFS(Emilia_romagna!Z:Z,Emilia_romagna!R:R,"*e ordinaria*",Emilia_romagna!O:O,"*")-SUMIFS(Emilia_romagna!Z:Z,Emilia_romagna!R:R,"*e ordinaria*",Emilia_romagna!O:O,"*à*")</f>
        <v>0</v>
      </c>
      <c r="G10" s="136">
        <f>SUMIFS(Emilia_romagna!X:X,Emilia_romagna!R:R,"*",Emilia_romagna!O:O,"*")-(SUMIFS(Emilia_romagna!X:X,Emilia_romagna!R:R,"*",Emilia_romagna!O:O,"*à*"))</f>
        <v>0</v>
      </c>
      <c r="H10" s="136">
        <f>+SUMIFS(Emilia_romagna!Y:Y,Emilia_romagna!R:R,"*",Emilia_romagna!O:O,"*")-SUMIFS(Emilia_romagna!Y:Y,Emilia_romagna!R:R,"*",Emilia_romagna!O:O,"*à*")</f>
        <v>0</v>
      </c>
      <c r="I10" s="137">
        <f>+SUMIFS(Emilia_romagna!Z:Z,Emilia_romagna!R:R,"*",Emilia_romagna!O:O,"*")-SUMIFS(Emilia_romagna!Z:Z,Emilia_romagna!R:R,"*",Emilia_romagna!O:O,"*à*")</f>
        <v>0</v>
      </c>
    </row>
    <row r="11" spans="2:11" s="128" customFormat="1" ht="15.75" x14ac:dyDescent="0.25">
      <c r="B11" s="173" t="s">
        <v>126</v>
      </c>
      <c r="C11" s="135">
        <f t="shared" si="0"/>
        <v>0</v>
      </c>
      <c r="D11" s="136">
        <f>SUMIFS(Friuli_VG!X:X,Friuli_VG!R:R,"*e ordinaria*",Friuli_VG!O:O,"*")-SUMIFS(Friuli_VG!X:X,Friuli_VG!R:R,"*e ordinaria*",Friuli_VG!O:O,"*à*")</f>
        <v>0</v>
      </c>
      <c r="E11" s="136">
        <f>+SUMIFS(Friuli_VG!Y:Y,Friuli_VG!R:R,"*e ordinaria*",Friuli_VG!O:O,"*")-SUMIFS(Friuli_VG!Y:Y,Friuli_VG!R:R,"*e ordinaria*",Friuli_VG!O:O,"*à*")</f>
        <v>0</v>
      </c>
      <c r="F11" s="136">
        <f>+SUMIFS(Friuli_VG!Z:Z,Friuli_VG!R:R,"*e ordinaria*",Friuli_VG!O:O,"*")-SUMIFS(Friuli_VG!Z:Z,Friuli_VG!R:R,"*e ordinaria*",Friuli_VG!O:O,"*à*")</f>
        <v>0</v>
      </c>
      <c r="G11" s="136">
        <f>SUMIFS(Friuli_VG!X:X,Friuli_VG!R:R,"*",Friuli_VG!O:O,"*")-(SUMIFS(Friuli_VG!X:X,Friuli_VG!R:R,"*",Friuli_VG!O:O,"*à*"))</f>
        <v>0</v>
      </c>
      <c r="H11" s="136">
        <f>+SUMIFS(Friuli_VG!Y:Y,Friuli_VG!R:R,"*",Friuli_VG!O:O,"*")-SUMIFS(Friuli_VG!Y:Y,Friuli_VG!R:R,"*",Friuli_VG!O:O,"*à*")</f>
        <v>0</v>
      </c>
      <c r="I11" s="137">
        <f>+SUMIFS(Friuli_VG!Z:Z,Friuli_VG!R:R,"*",Friuli_VG!O:O,"*")-SUMIFS(Friuli_VG!Z:Z,Friuli_VG!R:R,"*",Friuli_VG!O:O,"*à*")</f>
        <v>0</v>
      </c>
    </row>
    <row r="12" spans="2:11" s="128" customFormat="1" ht="15.75" x14ac:dyDescent="0.25">
      <c r="B12" s="173" t="s">
        <v>127</v>
      </c>
      <c r="C12" s="135">
        <f t="shared" si="0"/>
        <v>0</v>
      </c>
      <c r="D12" s="136">
        <f>SUMIFS(Lazio!X:X,Lazio!R:R,"*e ordinaria*",Lazio!O:O,"*")-SUMIFS(Lazio!X:X,Lazio!R:R,"*e ordinaria*",Lazio!O:O,"*à*")</f>
        <v>0</v>
      </c>
      <c r="E12" s="136">
        <f>+SUMIFS(Lazio!Y:Y,Lazio!R:R,"*e ordinaria*",Lazio!O:O,"*")-SUMIFS(Lazio!Y:Y,Lazio!R:R,"*e ordinaria*",Lazio!O:O,"*à*")</f>
        <v>0</v>
      </c>
      <c r="F12" s="136">
        <f>+SUMIFS(Lazio!Z:Z,Lazio!R:R,"*e ordinaria*",Lazio!O:O,"*")-SUMIFS(Lazio!Z:Z,Lazio!R:R,"*e ordinaria*",Lazio!O:O,"*à*")</f>
        <v>0</v>
      </c>
      <c r="G12" s="136">
        <f>SUMIFS(Lazio!X:X,Lazio!R:R,"*",Lazio!O:O,"*")-(SUMIFS(Lazio!X:X,Lazio!R:R,"*",Lazio!O:O,"*à*"))</f>
        <v>0</v>
      </c>
      <c r="H12" s="136">
        <f>+SUMIFS(Lazio!Y:Y,Lazio!R:R,"*",Lazio!O:O,"*")-SUMIFS(Lazio!Y:Y,Lazio!R:R,"*",Lazio!O:O,"*à*")</f>
        <v>0</v>
      </c>
      <c r="I12" s="137">
        <f>+SUMIFS(Lazio!Z:Z,Lazio!R:R,"*",Lazio!O:O,"*")-SUMIFS(Lazio!Z:Z,Lazio!R:R,"*",Lazio!O:O,"*à*")</f>
        <v>0</v>
      </c>
    </row>
    <row r="13" spans="2:11" s="128" customFormat="1" ht="15.75" x14ac:dyDescent="0.25">
      <c r="B13" s="173" t="s">
        <v>128</v>
      </c>
      <c r="C13" s="135">
        <f t="shared" si="0"/>
        <v>6500000</v>
      </c>
      <c r="D13" s="136">
        <f>SUMIFS(Liguria!X:X,Liguria!R:R,"*e ordinaria*",Liguria!O:O,"*")-SUMIFS(Liguria!X:X,Liguria!R:R,"*e ordinaria*",Liguria!O:O,"*à*")</f>
        <v>0</v>
      </c>
      <c r="E13" s="136">
        <f>+SUMIFS(Liguria!Y:Y,Liguria!R:R,"*e ordinaria*",Liguria!O:O,"*")-SUMIFS(Liguria!Y:Y,Liguria!R:R,"*e ordinaria*",Liguria!O:O,"*à*")</f>
        <v>0</v>
      </c>
      <c r="F13" s="136">
        <f>+SUMIFS(Liguria!Z:Z,Liguria!R:R,"*e ordinaria*",Liguria!O:O,"*")-SUMIFS(Liguria!Z:Z,Liguria!R:R,"*e ordinaria*",Liguria!O:O,"*à*")</f>
        <v>0</v>
      </c>
      <c r="G13" s="136">
        <f>SUMIFS(Liguria!X:X,Liguria!R:R,"*",Liguria!O:O,"*")-(SUMIFS(Liguria!X:X,Liguria!R:R,"*",Liguria!O:O,"*à*"))</f>
        <v>2250000</v>
      </c>
      <c r="H13" s="136">
        <f>+SUMIFS(Liguria!Y:Y,Liguria!R:R,"*",Liguria!O:O,"*")-SUMIFS(Liguria!Y:Y,Liguria!R:R,"*",Liguria!O:O,"*à*")</f>
        <v>2250000</v>
      </c>
      <c r="I13" s="137">
        <f>+SUMIFS(Liguria!Z:Z,Liguria!R:R,"*",Liguria!O:O,"*")-SUMIFS(Liguria!Z:Z,Liguria!R:R,"*",Liguria!O:O,"*à*")</f>
        <v>2000000</v>
      </c>
    </row>
    <row r="14" spans="2:11" s="128" customFormat="1" ht="15.75" x14ac:dyDescent="0.25">
      <c r="B14" s="173" t="s">
        <v>129</v>
      </c>
      <c r="C14" s="135">
        <f t="shared" si="0"/>
        <v>0</v>
      </c>
      <c r="D14" s="136">
        <f>SUMIFS(Lombardia!X:X,Lombardia!R:R,"*e ordinaria*",Lombardia!O:O,"*")-SUMIFS(Lombardia!X:X,Lombardia!R:R,"*e ordinaria*",Lombardia!O:O,"*à*")</f>
        <v>0</v>
      </c>
      <c r="E14" s="136">
        <f>+SUMIFS(Lombardia!Y:Y,Lombardia!R:R,"*e ordinaria*",Lombardia!O:O,"*")-SUMIFS(Lombardia!Y:Y,Lombardia!R:R,"*e ordinaria*",Lombardia!O:O,"*à*")</f>
        <v>0</v>
      </c>
      <c r="F14" s="136">
        <f>+SUMIFS(Lombardia!Z:Z,Lombardia!R:R,"*e ordinaria*",Lombardia!O:O,"*")-SUMIFS(Lombardia!Z:Z,Lombardia!R:R,"*e ordinaria*",Lombardia!O:O,"*à*")</f>
        <v>0</v>
      </c>
      <c r="G14" s="136">
        <f>SUMIFS(Lombardia!X:X,Lombardia!R:R,"*",Lombardia!O:O,"*")-(SUMIFS(Lombardia!X:X,Lombardia!R:R,"*",Lombardia!O:O,"*à*"))</f>
        <v>0</v>
      </c>
      <c r="H14" s="136">
        <f>+SUMIFS(Lombardia!Y:Y,Lombardia!R:R,"*",Lombardia!O:O,"*")-SUMIFS(Lombardia!Y:Y,Lombardia!R:R,"*",Lombardia!O:O,"*à*")</f>
        <v>0</v>
      </c>
      <c r="I14" s="137">
        <f>+SUMIFS(Lombardia!Z:Z,Lombardia!R:R,"*",Lombardia!O:O,"*")-SUMIFS(Lombardia!Z:Z,Lombardia!R:R,"*",Lombardia!O:O,"*à*")</f>
        <v>0</v>
      </c>
      <c r="J14" s="138"/>
    </row>
    <row r="15" spans="2:11" s="128" customFormat="1" ht="15.75" x14ac:dyDescent="0.25">
      <c r="B15" s="173" t="s">
        <v>130</v>
      </c>
      <c r="C15" s="135">
        <f t="shared" si="0"/>
        <v>0</v>
      </c>
      <c r="D15" s="136">
        <f>SUMIFS(Marche!X:X,Marche!R:R,"*e ordinaria*",Marche!O:O,"*")-SUMIFS(Marche!X:X,Marche!R:R,"*e ordinaria*",Marche!O:O,"*à*")</f>
        <v>0</v>
      </c>
      <c r="E15" s="136">
        <f>+SUMIFS(Marche!Y:Y,Marche!R:R,"*e ordinaria*",Marche!O:O,"*")-SUMIFS(Marche!Y:Y,Marche!R:R,"*e ordinaria*",Marche!O:O,"*à*")</f>
        <v>0</v>
      </c>
      <c r="F15" s="136">
        <f>+SUMIFS(Marche!Z:Z,Marche!R:R,"*e ordinaria*",Marche!O:O,"*")-SUMIFS(Marche!Z:Z,Marche!R:R,"*e ordinaria*",Marche!O:O,"*à*")</f>
        <v>0</v>
      </c>
      <c r="G15" s="136">
        <f>SUMIFS(Marche!X:X,Marche!R:R,"*",Marche!O:O,"*")-(SUMIFS(Marche!X:X,Marche!R:R,"*",Marche!O:O,"*à*"))</f>
        <v>0</v>
      </c>
      <c r="H15" s="136">
        <f>+SUMIFS(Marche!Y:Y,Marche!R:R,"*",Marche!O:O,"*")-SUMIFS(Marche!Y:Y,Marche!R:R,"*",Marche!O:O,"*à*")</f>
        <v>0</v>
      </c>
      <c r="I15" s="137">
        <f>+SUMIFS(Marche!Z:Z,Marche!R:R,"*",Marche!O:O,"*")-SUMIFS(Marche!Z:Z,Marche!R:R,"*",Marche!O:O,"*à*")</f>
        <v>0</v>
      </c>
    </row>
    <row r="16" spans="2:11" s="128" customFormat="1" ht="15.75" x14ac:dyDescent="0.25">
      <c r="B16" s="173" t="s">
        <v>131</v>
      </c>
      <c r="C16" s="135">
        <f t="shared" si="0"/>
        <v>0</v>
      </c>
      <c r="D16" s="136">
        <f>SUMIFS(Molise!X:X,Molise!R:R,"*e ordinaria*",Molise!O:O,"*")-SUMIFS(Molise!X:X,Molise!R:R,"*e ordinaria*",Molise!O:O,"*à*")</f>
        <v>0</v>
      </c>
      <c r="E16" s="136">
        <f>+SUMIFS(Molise!Y:Y,Molise!R:R,"*e ordinaria*",Molise!O:O,"*")-SUMIFS(Molise!Y:Y,Molise!R:R,"*e ordinaria*",Molise!O:O,"*à*")</f>
        <v>0</v>
      </c>
      <c r="F16" s="136">
        <f>+SUMIFS(Molise!Z:Z,Molise!R:R,"*e ordinaria*",Molise!O:O,"*")-SUMIFS(Molise!Z:Z,Molise!R:R,"*e ordinaria*",Molise!O:O,"*à*")</f>
        <v>0</v>
      </c>
      <c r="G16" s="136">
        <f>SUMIFS(Molise!X:X,Molise!R:R,"*",Molise!O:O,"*")-(SUMIFS(Molise!X:X,Molise!R:R,"*",Molise!O:O,"*à*"))</f>
        <v>0</v>
      </c>
      <c r="H16" s="136">
        <f>+SUMIFS(Molise!Y:Y,Molise!R:R,"*",Molise!O:O,"*")-SUMIFS(Molise!Y:Y,Molise!R:R,"*",Molise!O:O,"*à*")</f>
        <v>0</v>
      </c>
      <c r="I16" s="137">
        <f>+SUMIFS(Molise!Z:Z,Molise!R:R,"*",Molise!O:O,"*")-SUMIFS(Molise!Z:Z,Molise!R:R,"*",Molise!O:O,"*à*")</f>
        <v>0</v>
      </c>
    </row>
    <row r="17" spans="2:11" s="128" customFormat="1" ht="15.75" x14ac:dyDescent="0.25">
      <c r="B17" s="173" t="s">
        <v>132</v>
      </c>
      <c r="C17" s="135">
        <f t="shared" si="0"/>
        <v>3307136.8200000003</v>
      </c>
      <c r="D17" s="136">
        <f>SUMIFS(Piemonte!X:X,Piemonte!R:R,"*e ordinaria*",Piemonte!O:O,"*")-SUMIFS(Piemonte!X:X,Piemonte!R:R,"*e ordinaria*",Piemonte!O:O,"*à*")</f>
        <v>0</v>
      </c>
      <c r="E17" s="136">
        <f>+SUMIFS(Piemonte!Y:Y,Piemonte!R:R,"*e ordinaria*",Piemonte!O:O,"*")-SUMIFS(Piemonte!Y:Y,Piemonte!R:R,"*e ordinaria*",Piemonte!O:O,"*à*")</f>
        <v>0</v>
      </c>
      <c r="F17" s="136">
        <f>+SUMIFS(Piemonte!Z:Z,Piemonte!R:R,"*e ordinaria*",Piemonte!O:O,"*")-SUMIFS(Piemonte!Z:Z,Piemonte!R:R,"*e ordinaria*",Piemonte!O:O,"*à*")</f>
        <v>0</v>
      </c>
      <c r="G17" s="136">
        <f>SUMIFS(Piemonte!X:X,Piemonte!R:R,"*",Piemonte!O:O,"*")-(SUMIFS(Piemonte!X:X,Piemonte!R:R,"*",Piemonte!O:O,"*à*"))</f>
        <v>657493.24</v>
      </c>
      <c r="H17" s="136">
        <f>+SUMIFS(Piemonte!Y:Y,Piemonte!R:R,"*",Piemonte!O:O,"*")-SUMIFS(Piemonte!Y:Y,Piemonte!R:R,"*",Piemonte!O:O,"*à*")</f>
        <v>2649643.58</v>
      </c>
      <c r="I17" s="137">
        <f>+SUMIFS(Piemonte!Z:Z,Piemonte!R:R,"*",Piemonte!O:O,"*")-SUMIFS(Piemonte!Z:Z,Piemonte!R:R,"*",Piemonte!O:O,"*à*")</f>
        <v>0</v>
      </c>
    </row>
    <row r="18" spans="2:11" s="128" customFormat="1" ht="15.75" x14ac:dyDescent="0.25">
      <c r="B18" s="173" t="s">
        <v>133</v>
      </c>
      <c r="C18" s="135">
        <f t="shared" si="0"/>
        <v>0</v>
      </c>
      <c r="D18" s="136">
        <f>SUMIFS(Puglia!X:X,Puglia!R:R,"*e ordinaria*",Puglia!O:O,"*")-SUMIFS(Puglia!X:X,Puglia!R:R,"*e ordinaria*",Puglia!O:O,"*à*")</f>
        <v>0</v>
      </c>
      <c r="E18" s="136">
        <f>+SUMIFS(Puglia!Y:Y,Puglia!R:R,"*e ordinaria*",Puglia!O:O,"*")-SUMIFS(Puglia!Y:Y,Puglia!R:R,"*e ordinaria*",Puglia!O:O,"*à*")</f>
        <v>0</v>
      </c>
      <c r="F18" s="136">
        <f>+SUMIFS(Puglia!Z:Z,Puglia!R:R,"*e ordinaria*",Puglia!O:O,"*")-SUMIFS(Puglia!Z:Z,Puglia!R:R,"*e ordinaria*",Puglia!O:O,"*à*")</f>
        <v>0</v>
      </c>
      <c r="G18" s="136">
        <f>SUMIFS(Puglia!X:X,Puglia!R:R,"*",Puglia!O:O,"*")-(SUMIFS(Puglia!X:X,Puglia!R:R,"*",Puglia!O:O,"*à*"))</f>
        <v>0</v>
      </c>
      <c r="H18" s="136">
        <f>+SUMIFS(Puglia!Y:Y,Puglia!R:R,"*",Puglia!O:O,"*")-SUMIFS(Puglia!Y:Y,Puglia!R:R,"*",Puglia!O:O,"*à*")</f>
        <v>0</v>
      </c>
      <c r="I18" s="137">
        <f>+SUMIFS(Puglia!Z:Z,Puglia!R:R,"*",Puglia!O:O,"*")-SUMIFS(Puglia!Z:Z,Puglia!R:R,"*",Puglia!O:O,"*à*")</f>
        <v>0</v>
      </c>
    </row>
    <row r="19" spans="2:11" s="128" customFormat="1" ht="15.75" x14ac:dyDescent="0.25">
      <c r="B19" s="173" t="s">
        <v>134</v>
      </c>
      <c r="C19" s="135">
        <f t="shared" si="0"/>
        <v>0</v>
      </c>
      <c r="D19" s="136">
        <f>SUMIFS(Sardegna!X:X,Sardegna!R:R,"*e ordinaria*",Sardegna!O:O,"*")-SUMIFS(Sardegna!X:X,Sardegna!R:R,"*e ordinaria*",Sardegna!O:O,"*à*")</f>
        <v>0</v>
      </c>
      <c r="E19" s="136">
        <f>+SUMIFS(Sardegna!Y:Y,Sardegna!R:R,"*e ordinaria*",Sardegna!O:O,"*")-SUMIFS(Sardegna!Y:Y,Sardegna!R:R,"*e ordinaria*",Sardegna!O:O,"*à*")</f>
        <v>0</v>
      </c>
      <c r="F19" s="136">
        <f>+SUMIFS(Sardegna!Z:Z,Sardegna!R:R,"*e ordinaria*",Sardegna!O:O,"*")-SUMIFS(Sardegna!Z:Z,Sardegna!R:R,"*e ordinaria*",Sardegna!O:O,"*à*")</f>
        <v>0</v>
      </c>
      <c r="G19" s="136">
        <f>SUMIFS(Sardegna!X:X,Sardegna!R:R,"*",Sardegna!O:O,"*")-(SUMIFS(Sardegna!X:X,Sardegna!R:R,"*",Sardegna!O:O,"*à*"))</f>
        <v>0</v>
      </c>
      <c r="H19" s="136">
        <f>+SUMIFS(Sardegna!Y:Y,Sardegna!R:R,"*",Sardegna!O:O,"*")-SUMIFS(Sardegna!Y:Y,Sardegna!R:R,"*",Sardegna!O:O,"*à*")</f>
        <v>0</v>
      </c>
      <c r="I19" s="137">
        <f>+SUMIFS(Sardegna!Z:Z,Sardegna!R:R,"*",Sardegna!O:O,"*")-SUMIFS(Sardegna!Z:Z,Sardegna!R:R,"*",Sardegna!O:O,"*à*")</f>
        <v>0</v>
      </c>
    </row>
    <row r="20" spans="2:11" s="128" customFormat="1" ht="15.75" x14ac:dyDescent="0.25">
      <c r="B20" s="173" t="s">
        <v>135</v>
      </c>
      <c r="C20" s="135">
        <f t="shared" si="0"/>
        <v>3822100</v>
      </c>
      <c r="D20" s="136">
        <f>SUMIFS(Sicilia!X:X,Sicilia!R:R,"*e ordinaria*",Sicilia!O:O,"*")-SUMIFS(Sicilia!X:X,Sicilia!R:R,"*e ordinaria*",Sicilia!O:O,"*à*")</f>
        <v>0</v>
      </c>
      <c r="E20" s="136">
        <f>+SUMIFS(Sicilia!Y:Y,Sicilia!R:R,"*e ordinaria*",Sicilia!O:O,"*")-SUMIFS(Sicilia!Y:Y,Sicilia!R:R,"*e ordinaria*",Sicilia!O:O,"*à*")</f>
        <v>0</v>
      </c>
      <c r="F20" s="136">
        <f>+SUMIFS(Sicilia!Z:Z,Sicilia!R:R,"*e ordinaria*",Sicilia!O:O,"*")-SUMIFS(Sicilia!Z:Z,Sicilia!R:R,"*e ordinaria*",Sicilia!O:O,"*à*")</f>
        <v>0</v>
      </c>
      <c r="G20" s="136">
        <f>SUMIFS(Sicilia!X:X,Sicilia!R:R,"*",Sicilia!O:O,"*")-(SUMIFS(Sicilia!X:X,Sicilia!R:R,"*",Sicilia!O:O,"*à*"))</f>
        <v>3822100</v>
      </c>
      <c r="H20" s="136">
        <f>+SUMIFS(Sicilia!Y:Y,Sicilia!R:R,"*",Sicilia!O:O,"*")-SUMIFS(Sicilia!Y:Y,Sicilia!R:R,"*",Sicilia!O:O,"*à*")</f>
        <v>0</v>
      </c>
      <c r="I20" s="137">
        <f>+SUMIFS(Sicilia!Z:Z,Sicilia!R:R,"*",Sicilia!O:O,"*")-SUMIFS(Sicilia!Z:Z,Sicilia!R:R,"*",Sicilia!O:O,"*à*")</f>
        <v>0</v>
      </c>
    </row>
    <row r="21" spans="2:11" s="128" customFormat="1" ht="15.75" x14ac:dyDescent="0.25">
      <c r="B21" s="173" t="s">
        <v>136</v>
      </c>
      <c r="C21" s="135">
        <f t="shared" si="0"/>
        <v>0</v>
      </c>
      <c r="D21" s="136">
        <f>SUMIFS(Toscana!X:X,Toscana!R:R,"*e ordinaria*",Toscana!O:O,"*")-SUMIFS(Toscana!X:X,Toscana!R:R,"*e ordinaria*",Toscana!O:O,"*à*")</f>
        <v>0</v>
      </c>
      <c r="E21" s="136">
        <f>+SUMIFS(Toscana!Y:Y,Toscana!R:R,"*e ordinaria*",Toscana!O:O,"*")-SUMIFS(Toscana!Y:Y,Toscana!R:R,"*e ordinaria*",Toscana!O:O,"*à*")</f>
        <v>0</v>
      </c>
      <c r="F21" s="136">
        <f>+SUMIFS(Toscana!Z:Z,Toscana!R:R,"*e ordinaria*",Toscana!O:O,"*")-SUMIFS(Toscana!Z:Z,Toscana!R:R,"*e ordinaria*",Toscana!O:O,"*à*")</f>
        <v>0</v>
      </c>
      <c r="G21" s="136">
        <f>SUMIFS(Toscana!X:X,Toscana!R:R,"*",Toscana!O:O,"*")-(SUMIFS(Toscana!X:X,Toscana!R:R,"*",Toscana!O:O,"*à*"))</f>
        <v>0</v>
      </c>
      <c r="H21" s="136">
        <f>+SUMIFS(Toscana!Y:Y,Toscana!R:R,"*",Toscana!O:O,"*")-SUMIFS(Toscana!Y:Y,Toscana!R:R,"*",Toscana!O:O,"*à*")</f>
        <v>0</v>
      </c>
      <c r="I21" s="137">
        <f>+SUMIFS(Toscana!Z:Z,Toscana!R:R,"*",Toscana!O:O,"*")-SUMIFS(Toscana!Z:Z,Toscana!R:R,"*",Toscana!O:O,"*à*")</f>
        <v>0</v>
      </c>
    </row>
    <row r="22" spans="2:11" s="128" customFormat="1" ht="15.75" x14ac:dyDescent="0.25">
      <c r="B22" s="173" t="s">
        <v>137</v>
      </c>
      <c r="C22" s="135">
        <f t="shared" si="0"/>
        <v>0</v>
      </c>
      <c r="D22" s="136">
        <f>SUMIFS(Trento!X:X,Trento!R:R,"*e ordinaria*",Trento!O:O,"*")-SUMIFS(Trento!X:X,Trento!R:R,"*e ordinaria*",Trento!O:O,"*à*")</f>
        <v>0</v>
      </c>
      <c r="E22" s="136">
        <f>+SUMIFS(Trento!Y:Y,Trento!R:R,"*e ordinaria*",Trento!O:O,"*")-SUMIFS(Trento!Y:Y,Trento!R:R,"*e ordinaria*",Trento!O:O,"*à*")</f>
        <v>0</v>
      </c>
      <c r="F22" s="136">
        <f>+SUMIFS(Trento!Z:Z,Trento!R:R,"*e ordinaria*",Trento!O:O,"*")-SUMIFS(Trento!Z:Z,Trento!R:R,"*e ordinaria*",Trento!O:O,"*à*")</f>
        <v>0</v>
      </c>
      <c r="G22" s="136">
        <f>SUMIFS(Trento!X:X,Trento!R:R,"*",Trento!O:O,"*")-(SUMIFS(Trento!X:X,Trento!R:R,"*",Trento!O:O,"*à*"))</f>
        <v>0</v>
      </c>
      <c r="H22" s="136">
        <f>+SUMIFS(Trento!Y:Y,Trento!R:R,"*",Trento!O:O,"*")-SUMIFS(Trento!Y:Y,Trento!R:R,"*",Trento!O:O,"*à*")</f>
        <v>0</v>
      </c>
      <c r="I22" s="137">
        <f>+SUMIFS(Trento!Z:Z,Trento!R:R,"*",Trento!O:O,"*")-SUMIFS(Trento!Z:Z,Trento!R:R,"*",Trento!O:O,"*à*")</f>
        <v>0</v>
      </c>
    </row>
    <row r="23" spans="2:11" s="128" customFormat="1" ht="15.75" x14ac:dyDescent="0.25">
      <c r="B23" s="173" t="s">
        <v>138</v>
      </c>
      <c r="C23" s="135">
        <f t="shared" si="0"/>
        <v>0</v>
      </c>
      <c r="D23" s="136">
        <f>SUMIFS(Umbria!X:X,Umbria!R:R,"*e ordinaria*",Umbria!O:O,"*")-SUMIFS(Umbria!X:X,Umbria!R:R,"*e ordinaria*",Umbria!O:O,"*à*")</f>
        <v>0</v>
      </c>
      <c r="E23" s="136">
        <f>+SUMIFS(Umbria!Y:Y,Umbria!R:R,"*e ordinaria*",Umbria!O:O,"*")-SUMIFS(Umbria!Y:Y,Umbria!R:R,"*e ordinaria*",Umbria!O:O,"*à*")</f>
        <v>0</v>
      </c>
      <c r="F23" s="136">
        <f>+SUMIFS(Umbria!Z:Z,Umbria!R:R,"*e ordinaria*",Umbria!O:O,"*")-SUMIFS(Umbria!Z:Z,Umbria!R:R,"*e ordinaria*",Umbria!O:O,"*à*")</f>
        <v>0</v>
      </c>
      <c r="G23" s="136">
        <f>SUMIFS(Umbria!X:X,Umbria!R:R,"*",Umbria!O:O,"*")-(SUMIFS(Umbria!X:X,Umbria!R:R,"*",Umbria!O:O,"*à*"))</f>
        <v>0</v>
      </c>
      <c r="H23" s="136">
        <f>+SUMIFS(Umbria!Y:Y,Umbria!R:R,"*",Umbria!O:O,"*")-SUMIFS(Umbria!Y:Y,Umbria!R:R,"*",Umbria!O:O,"*à*")</f>
        <v>0</v>
      </c>
      <c r="I23" s="137">
        <f>+SUMIFS(Umbria!Z:Z,Umbria!R:R,"*",Umbria!O:O,"*")-SUMIFS(Umbria!Z:Z,Umbria!R:R,"*",Umbria!O:O,"*à*")</f>
        <v>0</v>
      </c>
    </row>
    <row r="24" spans="2:11" s="128" customFormat="1" ht="15.75" x14ac:dyDescent="0.25">
      <c r="B24" s="173" t="s">
        <v>139</v>
      </c>
      <c r="C24" s="135">
        <f t="shared" si="0"/>
        <v>174420</v>
      </c>
      <c r="D24" s="136">
        <f>SUMIFS(Veneto!X:X,Veneto!R:R,"*e ordinaria*",Veneto!O:O,"*")-SUMIFS(Veneto!X:X,Veneto!R:R,"*e ordinaria*",Veneto!O:O,"*à*")</f>
        <v>0</v>
      </c>
      <c r="E24" s="136">
        <f>+SUMIFS(Veneto!Y:Y,Veneto!R:R,"*e ordinaria*",Veneto!O:O,"*")-SUMIFS(Veneto!Y:Y,Veneto!R:R,"*e ordinaria*",Veneto!O:O,"*à*")</f>
        <v>0</v>
      </c>
      <c r="F24" s="136">
        <f>+SUMIFS(Veneto!Z:Z,Veneto!R:R,"*e ordinaria*",Veneto!O:O,"*")-SUMIFS(Veneto!Z:Z,Veneto!R:R,"*e ordinaria*",Veneto!O:O,"*à*")</f>
        <v>0</v>
      </c>
      <c r="G24" s="136">
        <f>SUMIFS(Veneto!X:X,Veneto!R:R,"*",Veneto!O:O,"*")-(SUMIFS(Veneto!X:X,Veneto!R:R,"*",Veneto!O:O,"*à*"))</f>
        <v>174420</v>
      </c>
      <c r="H24" s="136">
        <f>+SUMIFS(Veneto!Y:Y,Veneto!R:R,"*",Veneto!O:O,"*")-SUMIFS(Veneto!Y:Y,Veneto!R:R,"*",Veneto!O:O,"*à*")</f>
        <v>0</v>
      </c>
      <c r="I24" s="137">
        <f>+SUMIFS(Veneto!Z:Z,Veneto!R:R,"*",Veneto!O:O,"*")-SUMIFS(Veneto!Z:Z,Veneto!R:R,"*",Veneto!O:O,"*à*")</f>
        <v>0</v>
      </c>
    </row>
    <row r="25" spans="2:11" s="128" customFormat="1" ht="15.75" x14ac:dyDescent="0.25">
      <c r="B25" s="173" t="s">
        <v>140</v>
      </c>
      <c r="C25" s="135">
        <f t="shared" si="0"/>
        <v>0</v>
      </c>
      <c r="D25" s="136">
        <f>SUMIFS(Valdaosta!X:X,Valdaosta!R:R,"*e ordinaria*",Valdaosta!O:O,"*")-SUMIFS(Valdaosta!X:X,Valdaosta!R:R,"*e ordinaria*",Valdaosta!O:O,"*à*")</f>
        <v>0</v>
      </c>
      <c r="E25" s="136">
        <f>+SUMIFS(Valdaosta!Y:Y,Valdaosta!R:R,"*e ordinaria*",Valdaosta!O:O,"*")-SUMIFS(Valdaosta!Y:Y,Valdaosta!R:R,"*e ordinaria*",Valdaosta!O:O,"*à*")</f>
        <v>0</v>
      </c>
      <c r="F25" s="136">
        <f>+SUMIFS(Valdaosta!Z:Z,Valdaosta!R:R,"*e ordinaria*",Valdaosta!O:O,"*")-SUMIFS(Valdaosta!Z:Z,Valdaosta!R:R,"*e ordinaria*",Valdaosta!O:O,"*à*")</f>
        <v>0</v>
      </c>
      <c r="G25" s="136">
        <f>SUMIFS(Valdaosta!X:X,Valdaosta!R:R,"*",Valdaosta!O:O,"*")-(SUMIFS(Valdaosta!X:X,Valdaosta!R:R,"*",Valdaosta!O:O,"*à*"))</f>
        <v>0</v>
      </c>
      <c r="H25" s="136">
        <f>+SUMIFS(Valdaosta!Y:Y,Valdaosta!R:R,"*",Valdaosta!O:O,"*")-SUMIFS(Valdaosta!Y:Y,Valdaosta!R:R,"*",Valdaosta!O:O,"*à*")</f>
        <v>0</v>
      </c>
      <c r="I25" s="137">
        <f>+SUMIFS(Valdaosta!Z:Z,Valdaosta!R:R,"*",Valdaosta!O:O,"*")-SUMIFS(Valdaosta!Z:Z,Valdaosta!R:R,"*",Valdaosta!O:O,"*à*")</f>
        <v>0</v>
      </c>
    </row>
    <row r="26" spans="2:11" s="128" customFormat="1" ht="15.75" x14ac:dyDescent="0.25">
      <c r="B26" s="174" t="s">
        <v>141</v>
      </c>
      <c r="C26" s="140">
        <f t="shared" si="0"/>
        <v>36726472.069700457</v>
      </c>
      <c r="D26" s="141">
        <f>SUMIFS(Dir_centrali!X:X,Dir_centrali!R:R,"*e ordinaria*",Dir_centrali!O:O,"*")-SUMIFS(Dir_centrali!X:X,Dir_centrali!R:R,"*e ordinaria*",Dir_centrali!O:O,"*à*")</f>
        <v>7345294.4139400916</v>
      </c>
      <c r="E26" s="141">
        <f>+SUMIFS(Dir_centrali!Y:Y,Dir_centrali!R:R,"*e ordinaria*",Dir_centrali!O:O,"*")-SUMIFS(Dir_centrali!Y:Y,Dir_centrali!R:R,"*e ordinaria*",Dir_centrali!O:O,"*à*")</f>
        <v>14690588.827880183</v>
      </c>
      <c r="F26" s="141">
        <f>+SUMIFS(Dir_centrali!Z:Z,Dir_centrali!R:R,"*e ordinaria*",Dir_centrali!O:O,"*")-SUMIFS(Dir_centrali!Z:Z,Dir_centrali!R:R,"*e ordinaria*",Dir_centrali!O:O,"*à*")</f>
        <v>14690588.827880183</v>
      </c>
      <c r="G26" s="141">
        <f>SUMIFS(Dir_centrali!X:X,Dir_centrali!R:R,"*E STRAORDINA*",Dir_centrali!O:O,"*")</f>
        <v>0</v>
      </c>
      <c r="H26" s="141">
        <f>+SUMIFS(Dir_centrali!Y:Y,Dir_centrali!R:R,"*E STRAORD*",Dir_centrali!O:O,"*")</f>
        <v>0</v>
      </c>
      <c r="I26" s="141">
        <f>+SUMIFS(Dir_centrali!Z:Z,Dir_centrali!R:R,"*E STRAORD*",Dir_centrali!O:O,"*")</f>
        <v>0</v>
      </c>
    </row>
    <row r="27" spans="2:11" s="128" customFormat="1" ht="19.5" thickBot="1" x14ac:dyDescent="0.3">
      <c r="B27" s="175"/>
      <c r="C27" s="123"/>
      <c r="D27" s="123"/>
      <c r="E27" s="123"/>
      <c r="F27" s="123"/>
      <c r="G27" s="123"/>
      <c r="H27" s="123"/>
      <c r="I27" s="123"/>
    </row>
    <row r="28" spans="2:11" s="128" customFormat="1" ht="16.5" thickBot="1" x14ac:dyDescent="0.3">
      <c r="B28" s="176" t="s">
        <v>146</v>
      </c>
      <c r="C28" s="188">
        <f>SUM(C5:C26)</f>
        <v>54673907.19970046</v>
      </c>
      <c r="D28" s="188">
        <f t="shared" ref="D28:I28" si="1">SUM(D5:D26)</f>
        <v>7345294.4139400916</v>
      </c>
      <c r="E28" s="188">
        <f t="shared" si="1"/>
        <v>14690588.827880183</v>
      </c>
      <c r="F28" s="188">
        <f t="shared" si="1"/>
        <v>14690588.827880183</v>
      </c>
      <c r="G28" s="188">
        <f t="shared" si="1"/>
        <v>10899791.550000001</v>
      </c>
      <c r="H28" s="188">
        <f t="shared" si="1"/>
        <v>5047643.58</v>
      </c>
      <c r="I28" s="188">
        <f t="shared" si="1"/>
        <v>2000000</v>
      </c>
      <c r="K28" s="142"/>
    </row>
  </sheetData>
  <mergeCells count="4">
    <mergeCell ref="B2:B3"/>
    <mergeCell ref="C2:C3"/>
    <mergeCell ref="D2:F2"/>
    <mergeCell ref="G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zoomScaleNormal="100" zoomScaleSheetLayoutView="100" workbookViewId="0">
      <selection sqref="A1:K1"/>
    </sheetView>
  </sheetViews>
  <sheetFormatPr defaultRowHeight="12.75" x14ac:dyDescent="0.2"/>
  <cols>
    <col min="3" max="3" width="30.7109375" customWidth="1"/>
    <col min="5" max="5" width="12.140625" customWidth="1"/>
    <col min="7" max="7" width="11.28515625" customWidth="1"/>
    <col min="8" max="8" width="9.28515625" customWidth="1"/>
    <col min="9" max="9" width="11.140625" customWidth="1"/>
    <col min="10" max="10" width="11.7109375" bestFit="1" customWidth="1"/>
    <col min="11" max="11" width="8.5703125" customWidth="1"/>
    <col min="12" max="12" width="2.5703125" customWidth="1"/>
  </cols>
  <sheetData>
    <row r="1" spans="1:12" ht="14.25" x14ac:dyDescent="0.2">
      <c r="A1" s="303" t="s">
        <v>152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"/>
    </row>
    <row r="2" spans="1:12" ht="14.25" x14ac:dyDescent="0.2">
      <c r="A2" s="303" t="s">
        <v>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"/>
    </row>
    <row r="3" spans="1:12" ht="14.25" x14ac:dyDescent="0.2">
      <c r="A3" s="303" t="s">
        <v>35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 x14ac:dyDescent="0.2">
      <c r="A5" s="304" t="s">
        <v>0</v>
      </c>
      <c r="B5" s="304"/>
      <c r="C5" s="304"/>
      <c r="D5" s="302" t="s">
        <v>1</v>
      </c>
      <c r="E5" s="300"/>
      <c r="F5" s="300"/>
      <c r="G5" s="300"/>
      <c r="H5" s="300"/>
      <c r="I5" s="300"/>
      <c r="J5" s="300"/>
      <c r="K5" s="300"/>
      <c r="L5" s="4"/>
    </row>
    <row r="6" spans="1:12" x14ac:dyDescent="0.2">
      <c r="A6" s="304"/>
      <c r="B6" s="304"/>
      <c r="C6" s="304"/>
      <c r="D6" s="298" t="s">
        <v>8</v>
      </c>
      <c r="E6" s="299"/>
      <c r="F6" s="299" t="s">
        <v>149</v>
      </c>
      <c r="G6" s="299"/>
      <c r="H6" s="299" t="s">
        <v>153</v>
      </c>
      <c r="I6" s="299"/>
      <c r="J6" s="300" t="s">
        <v>2</v>
      </c>
      <c r="K6" s="300"/>
      <c r="L6" s="4"/>
    </row>
    <row r="7" spans="1:12" x14ac:dyDescent="0.2">
      <c r="A7" s="304"/>
      <c r="B7" s="304"/>
      <c r="C7" s="304"/>
      <c r="D7" s="298"/>
      <c r="E7" s="299"/>
      <c r="F7" s="299"/>
      <c r="G7" s="299"/>
      <c r="H7" s="299"/>
      <c r="I7" s="299"/>
      <c r="J7" s="300"/>
      <c r="K7" s="300"/>
      <c r="L7" s="4"/>
    </row>
    <row r="8" spans="1:12" ht="24.95" customHeight="1" x14ac:dyDescent="0.2">
      <c r="A8" s="287" t="s">
        <v>36</v>
      </c>
      <c r="B8" s="290"/>
      <c r="C8" s="291"/>
      <c r="D8" s="285">
        <v>0</v>
      </c>
      <c r="E8" s="301"/>
      <c r="F8" s="285">
        <v>0</v>
      </c>
      <c r="G8" s="286"/>
      <c r="H8" s="285">
        <v>0</v>
      </c>
      <c r="I8" s="301"/>
      <c r="J8" s="285">
        <f t="shared" ref="J8:J13" si="0">D8+F8+H8</f>
        <v>0</v>
      </c>
      <c r="K8" s="286"/>
      <c r="L8" s="2"/>
    </row>
    <row r="9" spans="1:12" ht="24.95" customHeight="1" x14ac:dyDescent="0.2">
      <c r="A9" s="287" t="s">
        <v>37</v>
      </c>
      <c r="B9" s="288"/>
      <c r="C9" s="289"/>
      <c r="D9" s="285">
        <v>0</v>
      </c>
      <c r="E9" s="286"/>
      <c r="F9" s="285">
        <v>0</v>
      </c>
      <c r="G9" s="286"/>
      <c r="H9" s="285">
        <v>0</v>
      </c>
      <c r="I9" s="286"/>
      <c r="J9" s="285">
        <f t="shared" si="0"/>
        <v>0</v>
      </c>
      <c r="K9" s="286"/>
      <c r="L9" s="2"/>
    </row>
    <row r="10" spans="1:12" ht="24.95" customHeight="1" x14ac:dyDescent="0.2">
      <c r="A10" s="287" t="s">
        <v>38</v>
      </c>
      <c r="B10" s="290"/>
      <c r="C10" s="291"/>
      <c r="D10" s="285">
        <v>0</v>
      </c>
      <c r="E10" s="286"/>
      <c r="F10" s="285">
        <v>0</v>
      </c>
      <c r="G10" s="286"/>
      <c r="H10" s="285">
        <v>0</v>
      </c>
      <c r="I10" s="286"/>
      <c r="J10" s="285">
        <f t="shared" si="0"/>
        <v>0</v>
      </c>
      <c r="K10" s="286"/>
      <c r="L10" s="2"/>
    </row>
    <row r="11" spans="1:12" ht="24.95" customHeight="1" x14ac:dyDescent="0.2">
      <c r="A11" s="287" t="s">
        <v>3</v>
      </c>
      <c r="B11" s="290"/>
      <c r="C11" s="291"/>
      <c r="D11" s="285">
        <v>0</v>
      </c>
      <c r="E11" s="286"/>
      <c r="F11" s="285">
        <v>0</v>
      </c>
      <c r="G11" s="286"/>
      <c r="H11" s="285">
        <v>0</v>
      </c>
      <c r="I11" s="286"/>
      <c r="J11" s="285">
        <f t="shared" si="0"/>
        <v>0</v>
      </c>
      <c r="K11" s="286"/>
      <c r="L11" s="2"/>
    </row>
    <row r="12" spans="1:12" ht="24.95" customHeight="1" x14ac:dyDescent="0.2">
      <c r="A12" s="287" t="s">
        <v>39</v>
      </c>
      <c r="B12" s="290"/>
      <c r="C12" s="291"/>
      <c r="D12" s="285">
        <v>0</v>
      </c>
      <c r="E12" s="286"/>
      <c r="F12" s="285">
        <v>0</v>
      </c>
      <c r="G12" s="286"/>
      <c r="H12" s="285">
        <v>0</v>
      </c>
      <c r="I12" s="286"/>
      <c r="J12" s="285">
        <v>0</v>
      </c>
      <c r="K12" s="286"/>
      <c r="L12" s="2"/>
    </row>
    <row r="13" spans="1:12" ht="24.95" customHeight="1" x14ac:dyDescent="0.2">
      <c r="A13" s="287" t="s">
        <v>40</v>
      </c>
      <c r="B13" s="290"/>
      <c r="C13" s="291"/>
      <c r="D13" s="285">
        <v>0</v>
      </c>
      <c r="E13" s="286"/>
      <c r="F13" s="285">
        <v>0</v>
      </c>
      <c r="G13" s="286"/>
      <c r="H13" s="285">
        <v>0</v>
      </c>
      <c r="I13" s="286"/>
      <c r="J13" s="285">
        <f t="shared" si="0"/>
        <v>0</v>
      </c>
      <c r="K13" s="286"/>
      <c r="L13" s="2"/>
    </row>
    <row r="14" spans="1:12" ht="24.95" customHeight="1" x14ac:dyDescent="0.2">
      <c r="A14" s="287" t="s">
        <v>41</v>
      </c>
      <c r="B14" s="290"/>
      <c r="C14" s="291"/>
      <c r="D14" s="285">
        <v>0</v>
      </c>
      <c r="E14" s="286"/>
      <c r="F14" s="285">
        <v>0</v>
      </c>
      <c r="G14" s="286"/>
      <c r="H14" s="285">
        <v>0</v>
      </c>
      <c r="I14" s="286"/>
      <c r="J14" s="285">
        <f t="shared" ref="J14" si="1">D14+F14+H14</f>
        <v>0</v>
      </c>
      <c r="K14" s="286"/>
      <c r="L14" s="2"/>
    </row>
    <row r="15" spans="1:12" ht="24.95" customHeight="1" x14ac:dyDescent="0.2">
      <c r="A15" s="295" t="s">
        <v>4</v>
      </c>
      <c r="B15" s="296"/>
      <c r="C15" s="297"/>
      <c r="D15" s="285">
        <f>SUM(D8:E14)</f>
        <v>0</v>
      </c>
      <c r="E15" s="286"/>
      <c r="F15" s="285">
        <f t="shared" ref="F15" si="2">SUM(F8:G14)</f>
        <v>0</v>
      </c>
      <c r="G15" s="286"/>
      <c r="H15" s="285">
        <f t="shared" ref="H15" si="3">SUM(H8:I14)</f>
        <v>0</v>
      </c>
      <c r="I15" s="286"/>
      <c r="J15" s="285">
        <f t="shared" ref="J15" si="4">SUM(J8:K14)</f>
        <v>0</v>
      </c>
      <c r="K15" s="286"/>
      <c r="L15" s="2"/>
    </row>
    <row r="16" spans="1:1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5"/>
      <c r="F17" s="2"/>
      <c r="G17" s="2"/>
      <c r="H17" s="2"/>
      <c r="I17" s="2"/>
      <c r="J17" s="2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2"/>
      <c r="H18" s="293" t="s">
        <v>5</v>
      </c>
      <c r="I18" s="293"/>
      <c r="J18" s="293"/>
      <c r="K18" s="2"/>
      <c r="L18" s="2"/>
    </row>
    <row r="19" spans="1:12" x14ac:dyDescent="0.2">
      <c r="H19" s="294"/>
      <c r="I19" s="294"/>
      <c r="J19" s="294"/>
    </row>
    <row r="21" spans="1:12" x14ac:dyDescent="0.2">
      <c r="A21" s="292"/>
      <c r="B21" s="292"/>
      <c r="C21" s="292"/>
    </row>
    <row r="23" spans="1:12" x14ac:dyDescent="0.2">
      <c r="C23" s="1"/>
    </row>
    <row r="27" spans="1:12" x14ac:dyDescent="0.2">
      <c r="J27" s="1"/>
    </row>
  </sheetData>
  <mergeCells count="52">
    <mergeCell ref="D5:K5"/>
    <mergeCell ref="F8:G8"/>
    <mergeCell ref="H8:I8"/>
    <mergeCell ref="A1:K1"/>
    <mergeCell ref="J8:K8"/>
    <mergeCell ref="A2:K2"/>
    <mergeCell ref="A3:K3"/>
    <mergeCell ref="A5:C7"/>
    <mergeCell ref="A8:C8"/>
    <mergeCell ref="J9:K9"/>
    <mergeCell ref="D6:E7"/>
    <mergeCell ref="F6:G7"/>
    <mergeCell ref="H6:I7"/>
    <mergeCell ref="J6:K7"/>
    <mergeCell ref="H9:I9"/>
    <mergeCell ref="D8:E8"/>
    <mergeCell ref="A21:C21"/>
    <mergeCell ref="D12:E12"/>
    <mergeCell ref="H18:J18"/>
    <mergeCell ref="H19:J19"/>
    <mergeCell ref="J13:K13"/>
    <mergeCell ref="A15:C15"/>
    <mergeCell ref="D13:E13"/>
    <mergeCell ref="J12:K12"/>
    <mergeCell ref="H15:I15"/>
    <mergeCell ref="A12:C12"/>
    <mergeCell ref="A14:C14"/>
    <mergeCell ref="D14:E14"/>
    <mergeCell ref="F14:G14"/>
    <mergeCell ref="H14:I14"/>
    <mergeCell ref="J14:K14"/>
    <mergeCell ref="A13:C13"/>
    <mergeCell ref="A9:C9"/>
    <mergeCell ref="A10:C10"/>
    <mergeCell ref="D11:E11"/>
    <mergeCell ref="A11:C11"/>
    <mergeCell ref="F11:G11"/>
    <mergeCell ref="F10:G10"/>
    <mergeCell ref="F9:G9"/>
    <mergeCell ref="D9:E9"/>
    <mergeCell ref="D10:E10"/>
    <mergeCell ref="J15:K15"/>
    <mergeCell ref="D15:E15"/>
    <mergeCell ref="F15:G15"/>
    <mergeCell ref="F13:G13"/>
    <mergeCell ref="F12:G12"/>
    <mergeCell ref="J10:K10"/>
    <mergeCell ref="J11:K11"/>
    <mergeCell ref="H10:I10"/>
    <mergeCell ref="H11:I11"/>
    <mergeCell ref="H13:I13"/>
    <mergeCell ref="H12:I12"/>
  </mergeCells>
  <phoneticPr fontId="0" type="noConversion"/>
  <printOptions horizontalCentered="1"/>
  <pageMargins left="0.23622047244094491" right="0.23622047244094491" top="0.74803149606299213" bottom="0.74803149606299213" header="0.51181102362204722" footer="0.31496062992125984"/>
  <pageSetup paperSize="9" fitToHeight="0" orientation="landscape" r:id="rId1"/>
  <headerFooter alignWithMargins="0">
    <oddFooter>&amp;CPagina &amp;P di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37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10" sqref="A10:XFD10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6" width="10.7109375" style="6" customWidth="1"/>
    <col min="7" max="7" width="15.5703125" style="6" bestFit="1" customWidth="1"/>
    <col min="8" max="8" width="11.7109375" style="6" customWidth="1"/>
    <col min="9" max="9" width="12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4.140625" style="6" customWidth="1"/>
    <col min="20" max="20" width="35.7109375" style="13" customWidth="1"/>
    <col min="21" max="21" width="11.5703125" style="13" customWidth="1"/>
    <col min="22" max="22" width="20.5703125" style="13" customWidth="1"/>
    <col min="23" max="23" width="16.5703125" style="13" customWidth="1"/>
    <col min="24" max="25" width="15.7109375" style="13" customWidth="1"/>
    <col min="26" max="26" width="15.7109375" style="6" customWidth="1"/>
    <col min="27" max="27" width="13.7109375" style="6" customWidth="1"/>
    <col min="28" max="28" width="17.710937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0.5703125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280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150</v>
      </c>
      <c r="Y8" s="342" t="s">
        <v>154</v>
      </c>
      <c r="Z8" s="344" t="s">
        <v>209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95" t="s">
        <v>59</v>
      </c>
      <c r="Q9" s="195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98" t="s">
        <v>90</v>
      </c>
      <c r="AF9" s="193" t="s">
        <v>91</v>
      </c>
      <c r="AG9" s="341"/>
    </row>
    <row r="10" spans="1:33" ht="86.25" customHeight="1" thickBot="1" x14ac:dyDescent="0.2">
      <c r="A10" s="26"/>
      <c r="B10" s="27"/>
      <c r="C10" s="27"/>
      <c r="D10" s="48"/>
      <c r="E10" s="206"/>
      <c r="F10" s="206"/>
      <c r="G10" s="206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thickBot="1" x14ac:dyDescent="0.25">
      <c r="A11" s="32"/>
      <c r="B11" s="32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94" t="s">
        <v>6</v>
      </c>
      <c r="U11" s="194"/>
      <c r="V11" s="194"/>
      <c r="W11" s="194"/>
      <c r="X11" s="47">
        <f t="shared" ref="X11:AE11" si="0">SUM(X10:X10)</f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5">
        <f t="shared" si="0"/>
        <v>0</v>
      </c>
      <c r="AF11" s="33"/>
      <c r="AG11" s="17"/>
    </row>
    <row r="12" spans="1:33" ht="32.1" customHeight="1" x14ac:dyDescent="0.2">
      <c r="A12" s="32"/>
      <c r="B12" s="3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34"/>
      <c r="Y12" s="34"/>
      <c r="Z12" s="35"/>
      <c r="AA12" s="35"/>
      <c r="AB12" s="35"/>
      <c r="AC12" s="35"/>
      <c r="AD12" s="35"/>
      <c r="AE12" s="35"/>
      <c r="AF12" s="35"/>
      <c r="AG12" s="9"/>
    </row>
    <row r="13" spans="1:33" ht="32.1" customHeight="1" x14ac:dyDescent="0.2">
      <c r="A13" s="32"/>
      <c r="B13" s="3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6"/>
      <c r="U13" s="36"/>
      <c r="V13" s="36"/>
      <c r="W13" s="36"/>
      <c r="X13" s="37"/>
      <c r="Y13" s="37"/>
      <c r="Z13" s="38"/>
      <c r="AA13" s="38"/>
      <c r="AB13" s="38"/>
      <c r="AC13" s="38"/>
      <c r="AD13" s="38"/>
      <c r="AE13" s="38"/>
      <c r="AF13" s="38"/>
      <c r="AG13" s="10"/>
    </row>
    <row r="14" spans="1:33" ht="32.1" customHeight="1" x14ac:dyDescent="0.15">
      <c r="A14" s="32"/>
      <c r="B14" s="3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36"/>
      <c r="U14" s="36"/>
      <c r="V14" s="36"/>
      <c r="W14" s="36"/>
      <c r="X14" s="36"/>
      <c r="Y14" s="36"/>
      <c r="Z14" s="36"/>
      <c r="AA14" s="36"/>
      <c r="AB14" s="36"/>
      <c r="AC14" s="36" t="s">
        <v>281</v>
      </c>
      <c r="AD14" s="36"/>
      <c r="AE14" s="36"/>
      <c r="AF14" s="36"/>
      <c r="AG14" s="11"/>
    </row>
    <row r="15" spans="1:33" ht="32.1" customHeight="1" x14ac:dyDescent="0.2">
      <c r="A15" s="32"/>
      <c r="B15" s="3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6"/>
      <c r="U15" s="36"/>
      <c r="V15" s="36"/>
      <c r="W15" s="36"/>
      <c r="X15" s="36"/>
      <c r="Y15" s="36"/>
      <c r="Z15" s="335"/>
      <c r="AA15" s="335"/>
      <c r="AB15" s="335"/>
      <c r="AC15" s="335"/>
      <c r="AD15" s="335"/>
      <c r="AE15" s="335"/>
      <c r="AF15" s="34"/>
      <c r="AG15" s="15"/>
    </row>
    <row r="16" spans="1:33" ht="32.1" customHeight="1" x14ac:dyDescent="0.2">
      <c r="A16" s="337" t="s">
        <v>46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24"/>
      <c r="V16" s="24"/>
      <c r="W16" s="24"/>
      <c r="X16" s="24"/>
      <c r="Y16" s="24"/>
      <c r="Z16" s="338"/>
      <c r="AA16" s="338"/>
      <c r="AB16" s="338"/>
      <c r="AC16" s="338"/>
      <c r="AD16" s="338"/>
      <c r="AE16" s="338"/>
      <c r="AF16" s="197"/>
      <c r="AG16" s="14"/>
    </row>
    <row r="17" spans="1:41" ht="32.1" customHeight="1" x14ac:dyDescent="0.2">
      <c r="A17" s="337" t="s">
        <v>54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24"/>
      <c r="V17" s="24"/>
      <c r="W17" s="24"/>
      <c r="X17" s="39"/>
      <c r="Y17" s="39"/>
      <c r="Z17" s="40"/>
      <c r="AA17" s="40"/>
      <c r="AB17" s="40"/>
      <c r="AC17" s="40"/>
      <c r="AD17" s="40"/>
      <c r="AE17" s="40"/>
      <c r="AF17" s="40"/>
      <c r="AG17" s="8"/>
    </row>
    <row r="18" spans="1:41" ht="32.1" customHeight="1" x14ac:dyDescent="0.2">
      <c r="A18" s="337" t="s">
        <v>84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24"/>
      <c r="V18" s="24"/>
      <c r="W18" s="24"/>
      <c r="X18" s="39"/>
      <c r="Y18" s="39"/>
      <c r="Z18" s="40"/>
      <c r="AA18" s="40"/>
      <c r="AB18" s="40"/>
      <c r="AC18" s="40"/>
      <c r="AD18" s="40"/>
      <c r="AE18" s="40"/>
      <c r="AF18" s="40"/>
      <c r="AG18" s="8"/>
    </row>
    <row r="19" spans="1:41" ht="32.1" customHeight="1" x14ac:dyDescent="0.2">
      <c r="A19" s="337" t="s">
        <v>85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24"/>
      <c r="V19" s="24"/>
      <c r="W19" s="24"/>
      <c r="X19" s="24"/>
      <c r="Y19" s="24"/>
      <c r="Z19" s="40"/>
      <c r="AA19" s="40"/>
      <c r="AB19" s="40"/>
      <c r="AC19" s="40"/>
      <c r="AD19" s="40"/>
      <c r="AE19" s="40"/>
      <c r="AF19" s="40"/>
      <c r="AG19" s="8"/>
    </row>
    <row r="20" spans="1:41" ht="14.25" x14ac:dyDescent="0.2">
      <c r="A20" s="337" t="s">
        <v>87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24"/>
      <c r="V20" s="24"/>
      <c r="W20" s="24"/>
      <c r="X20" s="24"/>
      <c r="Y20" s="24"/>
      <c r="Z20" s="40"/>
      <c r="AA20" s="40"/>
      <c r="AB20" s="40"/>
      <c r="AC20" s="40"/>
      <c r="AD20" s="40"/>
      <c r="AE20" s="40"/>
      <c r="AF20" s="40"/>
      <c r="AG20" s="8"/>
    </row>
    <row r="21" spans="1:41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42"/>
      <c r="AC21" s="42"/>
      <c r="AD21" s="42"/>
      <c r="AE21" s="40"/>
      <c r="AF21" s="40"/>
      <c r="AG21" s="8"/>
    </row>
    <row r="22" spans="1:41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2"/>
      <c r="AC22" s="42"/>
      <c r="AD22" s="42"/>
      <c r="AE22" s="40"/>
      <c r="AF22" s="40"/>
      <c r="AG22" s="8"/>
    </row>
    <row r="23" spans="1:41" x14ac:dyDescent="0.15">
      <c r="A23" s="20"/>
      <c r="B23" s="2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7"/>
      <c r="U23" s="7"/>
      <c r="V23" s="7"/>
      <c r="W23" s="7"/>
      <c r="X23" s="7"/>
      <c r="Y23" s="7"/>
      <c r="Z23" s="8"/>
      <c r="AA23" s="8"/>
      <c r="AB23" s="8"/>
      <c r="AC23" s="8"/>
      <c r="AD23" s="8"/>
      <c r="AE23" s="8"/>
      <c r="AF23" s="8"/>
      <c r="AG23" s="8"/>
    </row>
    <row r="24" spans="1:41" ht="15" customHeight="1" x14ac:dyDescent="0.15"/>
    <row r="29" spans="1:41" ht="14.25" x14ac:dyDescent="0.2"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348"/>
      <c r="AE29" s="348"/>
      <c r="AF29" s="348"/>
      <c r="AG29" s="348"/>
      <c r="AH29" s="192"/>
      <c r="AI29" s="192"/>
      <c r="AJ29" s="192"/>
      <c r="AK29" s="192"/>
      <c r="AL29" s="192"/>
      <c r="AM29" s="192"/>
      <c r="AN29" s="192"/>
      <c r="AO29" s="192"/>
    </row>
    <row r="30" spans="1:41" ht="14.25" x14ac:dyDescent="0.2"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</row>
    <row r="31" spans="1:41" ht="14.25" x14ac:dyDescent="0.2"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</row>
    <row r="32" spans="1:41" ht="14.25" x14ac:dyDescent="0.2"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</row>
    <row r="37" spans="26:44" ht="14.25" x14ac:dyDescent="0.2"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</row>
  </sheetData>
  <protectedRanges>
    <protectedRange password="CF7A" sqref="P10:Q10 N10" name="Intervallo1_3_1"/>
  </protectedRanges>
  <dataConsolidate/>
  <mergeCells count="48">
    <mergeCell ref="AD29:AG29"/>
    <mergeCell ref="T30:AO30"/>
    <mergeCell ref="T31:AO31"/>
    <mergeCell ref="T32:AO32"/>
    <mergeCell ref="Z37:AR37"/>
    <mergeCell ref="A20:T20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16:T16"/>
    <mergeCell ref="Z16:AE16"/>
    <mergeCell ref="A17:T17"/>
    <mergeCell ref="A18:T18"/>
    <mergeCell ref="A19:T19"/>
    <mergeCell ref="O6:O9"/>
    <mergeCell ref="P6:Q8"/>
    <mergeCell ref="X6:AF7"/>
    <mergeCell ref="Z15:AB15"/>
    <mergeCell ref="AC15:AE15"/>
    <mergeCell ref="AE8:AF8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dataValidations count="1">
    <dataValidation allowBlank="1" showInputMessage="1" showErrorMessage="1" error="A cura della Direzione Centrale" sqref="A10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44" orientation="landscape" r:id="rId1"/>
  <headerFooter>
    <oddFooter>&amp;CPagina &amp;P di &amp;P &amp;RSCHEDA 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error="Classificazione secondo Sistema CUP 33 - 003_x000a_">
          <x14:formula1>
            <xm:f>'U:\PIANI ANNUALI E TRIENNALI\PTL\PTL 2022-2024\ABRUZZO\[PTL 2022-2024 Abruzzo.xlsx]Foglio1'!#REF!</xm:f>
          </x14:formula1>
          <xm:sqref>S10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H10:I10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AF10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V10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W10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AG10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AC10:AE10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U10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R10</xm:sqref>
        </x14:dataValidation>
        <x14:dataValidation type="list" allowBlank="1" showInputMessage="1" showErrorMessage="1">
          <x14:formula1>
            <xm:f>'U:\PIANI ANNUALI E TRIENNALI\PTL\PTL 2022-2024\ABRUZZO\[PTL 2022-2024 Abruzzo.xlsx]Foglio1'!#REF!</xm:f>
          </x14:formula1>
          <xm:sqref>O10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0" activePane="bottomLeft" state="frozen"/>
      <selection activeCell="A10" sqref="A10:AG19"/>
      <selection pane="bottomLeft" activeCell="A10" sqref="A10:AG19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196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6"/>
  <sheetViews>
    <sheetView view="pageBreakPreview" zoomScale="60" zoomScaleNormal="160" workbookViewId="0">
      <pane ySplit="9" topLeftCell="A16" activePane="bottomLeft" state="frozen"/>
      <selection activeCell="A10" sqref="A10:AG19"/>
      <selection pane="bottomLeft" activeCell="A10" sqref="A10:AG19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4" width="16.7109375" style="6" customWidth="1"/>
    <col min="5" max="5" width="10.7109375" style="6" customWidth="1"/>
    <col min="6" max="6" width="14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7.140625" style="13" customWidth="1"/>
    <col min="25" max="25" width="21.85546875" style="13" customWidth="1"/>
    <col min="26" max="26" width="15.7109375" style="6" customWidth="1"/>
    <col min="27" max="27" width="13.7109375" style="6" customWidth="1"/>
    <col min="28" max="28" width="20.4257812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2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197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151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7</v>
      </c>
      <c r="Y8" s="342" t="s">
        <v>150</v>
      </c>
      <c r="Z8" s="344" t="s">
        <v>154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10" t="s">
        <v>59</v>
      </c>
      <c r="Q9" s="11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09" t="s">
        <v>90</v>
      </c>
      <c r="AF9" s="112" t="s">
        <v>91</v>
      </c>
      <c r="AG9" s="341"/>
    </row>
    <row r="10" spans="1:33" ht="86.25" customHeight="1" x14ac:dyDescent="0.15">
      <c r="A10" s="26"/>
      <c r="B10" s="27"/>
      <c r="C10" s="114"/>
      <c r="D10" s="48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28"/>
      <c r="Q10" s="28"/>
      <c r="R10" s="29"/>
      <c r="S10" s="30"/>
      <c r="T10" s="28"/>
      <c r="U10" s="28"/>
      <c r="V10" s="28"/>
      <c r="W10" s="28"/>
      <c r="X10" s="43"/>
      <c r="Y10" s="46"/>
      <c r="Z10" s="46"/>
      <c r="AA10" s="43"/>
      <c r="AB10" s="43"/>
      <c r="AC10" s="43"/>
      <c r="AD10" s="43"/>
      <c r="AE10" s="43"/>
      <c r="AF10" s="31"/>
      <c r="AG10" s="18"/>
    </row>
    <row r="11" spans="1:33" ht="103.5" customHeight="1" x14ac:dyDescent="0.15">
      <c r="A11" s="26"/>
      <c r="B11" s="27"/>
      <c r="C11" s="11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/>
      <c r="P11" s="28"/>
      <c r="Q11" s="28"/>
      <c r="R11" s="29"/>
      <c r="S11" s="30"/>
      <c r="T11" s="28"/>
      <c r="U11" s="28"/>
      <c r="V11" s="28"/>
      <c r="W11" s="28"/>
      <c r="X11" s="43"/>
      <c r="Y11" s="43"/>
      <c r="Z11" s="43"/>
      <c r="AA11" s="43"/>
      <c r="AB11" s="43"/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28"/>
      <c r="Q19" s="28"/>
      <c r="R19" s="29"/>
      <c r="S19" s="30"/>
      <c r="T19" s="28"/>
      <c r="U19" s="28"/>
      <c r="V19" s="28"/>
      <c r="W19" s="28"/>
      <c r="X19" s="43"/>
      <c r="Y19" s="43"/>
      <c r="Z19" s="43"/>
      <c r="AA19" s="43"/>
      <c r="AB19" s="43"/>
      <c r="AC19" s="43"/>
      <c r="AD19" s="43"/>
      <c r="AE19" s="43"/>
      <c r="AF19" s="31"/>
      <c r="AG19" s="18"/>
    </row>
    <row r="20" spans="1:33" ht="15" thickBot="1" x14ac:dyDescent="0.25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3" t="s">
        <v>6</v>
      </c>
      <c r="U20" s="113"/>
      <c r="V20" s="113"/>
      <c r="W20" s="113"/>
      <c r="X20" s="47">
        <f>SUM(X10:X19)</f>
        <v>0</v>
      </c>
      <c r="Y20" s="44">
        <f t="shared" ref="Y20:AE20" si="0">SUM(Y10:Y19)</f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5">
        <f t="shared" si="0"/>
        <v>0</v>
      </c>
      <c r="AF20" s="33"/>
      <c r="AG20" s="17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4"/>
      <c r="Y21" s="34"/>
      <c r="Z21" s="35"/>
      <c r="AA21" s="35"/>
      <c r="AB21" s="35"/>
      <c r="AC21" s="35"/>
      <c r="AD21" s="35"/>
      <c r="AE21" s="35"/>
      <c r="AF21" s="35"/>
      <c r="AG21" s="9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7"/>
      <c r="Y22" s="37"/>
      <c r="Z22" s="38"/>
      <c r="AA22" s="38"/>
      <c r="AB22" s="38"/>
      <c r="AC22" s="38"/>
      <c r="AD22" s="38"/>
      <c r="AE22" s="38"/>
      <c r="AF22" s="38"/>
      <c r="AG22" s="10"/>
    </row>
    <row r="23" spans="1:33" ht="14.25" x14ac:dyDescent="0.15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1"/>
    </row>
    <row r="24" spans="1:33" ht="15" customHeight="1" x14ac:dyDescent="0.2">
      <c r="A24" s="32"/>
      <c r="B24" s="3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/>
      <c r="U24" s="36"/>
      <c r="V24" s="36"/>
      <c r="W24" s="36"/>
      <c r="X24" s="36"/>
      <c r="Y24" s="36"/>
      <c r="Z24" s="335"/>
      <c r="AA24" s="335"/>
      <c r="AB24" s="335"/>
      <c r="AC24" s="335"/>
      <c r="AD24" s="335"/>
      <c r="AE24" s="335"/>
      <c r="AF24" s="34"/>
      <c r="AG24" s="15"/>
    </row>
    <row r="25" spans="1:33" ht="14.25" x14ac:dyDescent="0.2">
      <c r="A25" s="337" t="s">
        <v>46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24"/>
      <c r="Y25" s="24"/>
      <c r="Z25" s="338"/>
      <c r="AA25" s="338"/>
      <c r="AB25" s="338"/>
      <c r="AC25" s="338"/>
      <c r="AD25" s="338"/>
      <c r="AE25" s="338"/>
      <c r="AF25" s="111"/>
      <c r="AG25" s="14"/>
    </row>
    <row r="26" spans="1:33" ht="14.25" x14ac:dyDescent="0.2">
      <c r="A26" s="337" t="s">
        <v>54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84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39"/>
      <c r="Y27" s="39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337" t="s">
        <v>87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24"/>
      <c r="V29" s="24"/>
      <c r="W29" s="24"/>
      <c r="X29" s="24"/>
      <c r="Y29" s="24"/>
      <c r="Z29" s="40"/>
      <c r="AA29" s="40"/>
      <c r="AB29" s="40"/>
      <c r="AC29" s="40"/>
      <c r="AD29" s="40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0"/>
      <c r="AF31" s="40"/>
      <c r="AG31" s="8"/>
    </row>
    <row r="32" spans="1:33" x14ac:dyDescent="0.15">
      <c r="A32" s="20"/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</row>
    <row r="38" spans="20:44" ht="14.25" x14ac:dyDescent="0.2"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348"/>
      <c r="AE38" s="348"/>
      <c r="AF38" s="348"/>
      <c r="AG38" s="348"/>
      <c r="AH38" s="108"/>
      <c r="AI38" s="108"/>
      <c r="AJ38" s="108"/>
      <c r="AK38" s="108"/>
      <c r="AL38" s="108"/>
      <c r="AM38" s="108"/>
      <c r="AN38" s="108"/>
      <c r="AO38" s="108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1" spans="20:44" ht="14.25" x14ac:dyDescent="0.2"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</row>
    <row r="46" spans="20:44" ht="14.25" x14ac:dyDescent="0.2">
      <c r="Z46" s="335" t="s">
        <v>42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</row>
  </sheetData>
  <protectedRanges>
    <protectedRange password="CF7A" sqref="N10:N19 P10:Q19" name="Intervallo1_3"/>
  </protectedRanges>
  <dataConsolidate/>
  <mergeCells count="48">
    <mergeCell ref="T40:AO40"/>
    <mergeCell ref="T41:AO41"/>
    <mergeCell ref="Z46:AR46"/>
    <mergeCell ref="A26:T26"/>
    <mergeCell ref="A27:T27"/>
    <mergeCell ref="A28:T28"/>
    <mergeCell ref="A29:T29"/>
    <mergeCell ref="AD38:AG38"/>
    <mergeCell ref="T39:AO39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Z25:AE25"/>
    <mergeCell ref="X6:AF7"/>
    <mergeCell ref="Z24:AB24"/>
    <mergeCell ref="AC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41" orientation="landscape" r:id="rId1"/>
  <headerFooter>
    <oddFooter>&amp;CPagina &amp;P di &amp;P &amp;RSCHEDA 2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5"/>
  <sheetViews>
    <sheetView view="pageBreakPreview" zoomScale="40" zoomScaleNormal="160" zoomScaleSheetLayoutView="40" workbookViewId="0">
      <pane ySplit="9" topLeftCell="A10" activePane="bottomLeft" state="frozen"/>
      <selection pane="bottomLeft" activeCell="AB15" sqref="AB15"/>
    </sheetView>
  </sheetViews>
  <sheetFormatPr defaultRowHeight="10.5" x14ac:dyDescent="0.15"/>
  <cols>
    <col min="1" max="1" width="18.7109375" style="22" customWidth="1"/>
    <col min="2" max="2" width="8.85546875" style="22" customWidth="1"/>
    <col min="3" max="3" width="20.28515625" style="6" bestFit="1" customWidth="1"/>
    <col min="4" max="4" width="16.7109375" style="6" customWidth="1"/>
    <col min="5" max="6" width="10.7109375" style="6" customWidth="1"/>
    <col min="7" max="7" width="23" style="6" customWidth="1"/>
    <col min="8" max="8" width="13.28515625" style="6" customWidth="1"/>
    <col min="9" max="9" width="13.42578125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4.140625" style="6" customWidth="1"/>
    <col min="20" max="20" width="35.7109375" style="13" customWidth="1"/>
    <col min="21" max="21" width="11.5703125" style="13" customWidth="1"/>
    <col min="22" max="22" width="29.28515625" style="13" customWidth="1"/>
    <col min="23" max="23" width="16.5703125" style="13" customWidth="1"/>
    <col min="24" max="24" width="15.7109375" style="13" customWidth="1"/>
    <col min="25" max="25" width="19.5703125" style="13" customWidth="1"/>
    <col min="26" max="26" width="15.7109375" style="6" customWidth="1"/>
    <col min="27" max="27" width="13.7109375" style="6" customWidth="1"/>
    <col min="28" max="28" width="17.710937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0.5703125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207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49" t="s">
        <v>208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22" t="s">
        <v>56</v>
      </c>
      <c r="K6" s="322"/>
      <c r="L6" s="322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22"/>
      <c r="K7" s="322"/>
      <c r="L7" s="32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32"/>
      <c r="Y7" s="333"/>
      <c r="Z7" s="333"/>
      <c r="AA7" s="333"/>
      <c r="AB7" s="333"/>
      <c r="AC7" s="333"/>
      <c r="AD7" s="333"/>
      <c r="AE7" s="333"/>
      <c r="AF7" s="334"/>
      <c r="AG7" s="340"/>
    </row>
    <row r="8" spans="1:33" s="19" customFormat="1" ht="26.25" customHeight="1" x14ac:dyDescent="0.2">
      <c r="A8" s="308"/>
      <c r="B8" s="308"/>
      <c r="C8" s="311"/>
      <c r="D8" s="311"/>
      <c r="E8" s="316"/>
      <c r="F8" s="317"/>
      <c r="G8" s="318"/>
      <c r="H8" s="308"/>
      <c r="I8" s="308"/>
      <c r="J8" s="322" t="s">
        <v>57</v>
      </c>
      <c r="K8" s="322" t="s">
        <v>58</v>
      </c>
      <c r="L8" s="322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2" t="s">
        <v>150</v>
      </c>
      <c r="Y8" s="342" t="s">
        <v>154</v>
      </c>
      <c r="Z8" s="344" t="s">
        <v>209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36" t="s">
        <v>89</v>
      </c>
      <c r="AF8" s="336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22"/>
      <c r="K9" s="322"/>
      <c r="L9" s="322"/>
      <c r="M9" s="309"/>
      <c r="N9" s="321"/>
      <c r="O9" s="321"/>
      <c r="P9" s="180" t="s">
        <v>59</v>
      </c>
      <c r="Q9" s="180" t="s">
        <v>76</v>
      </c>
      <c r="R9" s="312"/>
      <c r="S9" s="312"/>
      <c r="T9" s="312"/>
      <c r="U9" s="312"/>
      <c r="V9" s="321"/>
      <c r="W9" s="321"/>
      <c r="X9" s="343"/>
      <c r="Y9" s="343"/>
      <c r="Z9" s="345"/>
      <c r="AA9" s="347"/>
      <c r="AB9" s="347"/>
      <c r="AC9" s="347"/>
      <c r="AD9" s="347"/>
      <c r="AE9" s="178" t="s">
        <v>90</v>
      </c>
      <c r="AF9" s="181" t="s">
        <v>91</v>
      </c>
      <c r="AG9" s="341"/>
    </row>
    <row r="10" spans="1:33" ht="99.75" x14ac:dyDescent="0.15">
      <c r="A10" s="26" t="s">
        <v>328</v>
      </c>
      <c r="B10" s="27"/>
      <c r="C10" s="48" t="s">
        <v>193</v>
      </c>
      <c r="D10" s="27" t="s">
        <v>164</v>
      </c>
      <c r="E10" s="27" t="s">
        <v>156</v>
      </c>
      <c r="F10" s="27" t="s">
        <v>157</v>
      </c>
      <c r="G10" s="27" t="s">
        <v>158</v>
      </c>
      <c r="H10" s="27" t="s">
        <v>108</v>
      </c>
      <c r="I10" s="27" t="s">
        <v>108</v>
      </c>
      <c r="J10" s="27" t="s">
        <v>159</v>
      </c>
      <c r="K10" s="27" t="s">
        <v>165</v>
      </c>
      <c r="L10" s="27" t="s">
        <v>166</v>
      </c>
      <c r="M10" s="27" t="s">
        <v>167</v>
      </c>
      <c r="N10" s="28">
        <v>11900004</v>
      </c>
      <c r="O10" s="29" t="s">
        <v>19</v>
      </c>
      <c r="P10" s="28" t="s">
        <v>168</v>
      </c>
      <c r="Q10" s="28" t="s">
        <v>169</v>
      </c>
      <c r="R10" s="29" t="s">
        <v>66</v>
      </c>
      <c r="S10" s="30" t="s">
        <v>148</v>
      </c>
      <c r="T10" s="28" t="s">
        <v>170</v>
      </c>
      <c r="U10" s="200" t="s">
        <v>81</v>
      </c>
      <c r="V10" s="28" t="s">
        <v>25</v>
      </c>
      <c r="W10" s="28" t="s">
        <v>102</v>
      </c>
      <c r="X10" s="43">
        <v>359000</v>
      </c>
      <c r="Y10" s="43"/>
      <c r="Z10" s="43"/>
      <c r="AA10" s="43"/>
      <c r="AB10" s="43">
        <v>359000</v>
      </c>
      <c r="AC10" s="43"/>
      <c r="AD10" s="43"/>
      <c r="AE10" s="43"/>
      <c r="AF10" s="31"/>
      <c r="AG10" s="18"/>
    </row>
    <row r="11" spans="1:33" ht="103.5" customHeight="1" x14ac:dyDescent="0.15">
      <c r="A11" s="26" t="s">
        <v>329</v>
      </c>
      <c r="B11" s="27"/>
      <c r="C11" s="48" t="s">
        <v>194</v>
      </c>
      <c r="D11" s="48" t="s">
        <v>210</v>
      </c>
      <c r="E11" s="27" t="s">
        <v>156</v>
      </c>
      <c r="F11" s="27" t="s">
        <v>157</v>
      </c>
      <c r="G11" s="27" t="s">
        <v>158</v>
      </c>
      <c r="H11" s="27" t="s">
        <v>108</v>
      </c>
      <c r="I11" s="27" t="s">
        <v>108</v>
      </c>
      <c r="J11" s="27" t="s">
        <v>159</v>
      </c>
      <c r="K11" s="27" t="s">
        <v>160</v>
      </c>
      <c r="L11" s="27" t="s">
        <v>161</v>
      </c>
      <c r="M11" s="27" t="s">
        <v>162</v>
      </c>
      <c r="N11" s="28">
        <v>31900058</v>
      </c>
      <c r="O11" s="29" t="s">
        <v>15</v>
      </c>
      <c r="P11" s="28" t="s">
        <v>191</v>
      </c>
      <c r="Q11" s="28" t="s">
        <v>192</v>
      </c>
      <c r="R11" s="29" t="s">
        <v>66</v>
      </c>
      <c r="S11" s="30" t="s">
        <v>148</v>
      </c>
      <c r="T11" s="28" t="s">
        <v>163</v>
      </c>
      <c r="U11" s="200" t="s">
        <v>82</v>
      </c>
      <c r="V11" s="28" t="s">
        <v>31</v>
      </c>
      <c r="W11" s="28" t="s">
        <v>102</v>
      </c>
      <c r="X11" s="43"/>
      <c r="Y11" s="43">
        <v>148000</v>
      </c>
      <c r="Z11" s="46"/>
      <c r="AA11" s="43"/>
      <c r="AB11" s="43">
        <v>148000</v>
      </c>
      <c r="AC11" s="43"/>
      <c r="AD11" s="43"/>
      <c r="AE11" s="43"/>
      <c r="AF11" s="31"/>
      <c r="AG11" s="18"/>
    </row>
    <row r="12" spans="1:33" ht="32.1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28"/>
      <c r="Q12" s="28"/>
      <c r="R12" s="29"/>
      <c r="S12" s="30"/>
      <c r="T12" s="28"/>
      <c r="U12" s="28"/>
      <c r="V12" s="28"/>
      <c r="W12" s="28"/>
      <c r="X12" s="43"/>
      <c r="Y12" s="43"/>
      <c r="Z12" s="43"/>
      <c r="AA12" s="43"/>
      <c r="AB12" s="43"/>
      <c r="AC12" s="43"/>
      <c r="AD12" s="43"/>
      <c r="AE12" s="43"/>
      <c r="AF12" s="31"/>
      <c r="AG12" s="18"/>
    </row>
    <row r="13" spans="1:33" ht="32.1" customHeight="1" x14ac:dyDescent="0.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28"/>
      <c r="Q13" s="28"/>
      <c r="R13" s="29"/>
      <c r="S13" s="30"/>
      <c r="T13" s="28"/>
      <c r="U13" s="28"/>
      <c r="V13" s="28"/>
      <c r="W13" s="28"/>
      <c r="X13" s="43"/>
      <c r="Y13" s="43"/>
      <c r="Z13" s="43"/>
      <c r="AA13" s="43"/>
      <c r="AB13" s="43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48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6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32.1" customHeight="1" thickBo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28"/>
      <c r="Q18" s="28"/>
      <c r="R18" s="29"/>
      <c r="S18" s="30"/>
      <c r="T18" s="28"/>
      <c r="U18" s="28"/>
      <c r="V18" s="28"/>
      <c r="W18" s="28"/>
      <c r="X18" s="43"/>
      <c r="Y18" s="43"/>
      <c r="Z18" s="43"/>
      <c r="AA18" s="43"/>
      <c r="AB18" s="43"/>
      <c r="AC18" s="43"/>
      <c r="AD18" s="43"/>
      <c r="AE18" s="43"/>
      <c r="AF18" s="31"/>
      <c r="AG18" s="18"/>
    </row>
    <row r="19" spans="1:33" ht="32.1" customHeight="1" thickBot="1" x14ac:dyDescent="0.25">
      <c r="A19" s="32"/>
      <c r="B19" s="3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82" t="s">
        <v>6</v>
      </c>
      <c r="U19" s="182"/>
      <c r="V19" s="182"/>
      <c r="W19" s="182"/>
      <c r="X19" s="47">
        <f t="shared" ref="X19:AE19" si="0">SUM(X10:X18)</f>
        <v>359000</v>
      </c>
      <c r="Y19" s="44">
        <f t="shared" si="0"/>
        <v>148000</v>
      </c>
      <c r="Z19" s="44">
        <f t="shared" si="0"/>
        <v>0</v>
      </c>
      <c r="AA19" s="44">
        <f t="shared" si="0"/>
        <v>0</v>
      </c>
      <c r="AB19" s="44">
        <f t="shared" si="0"/>
        <v>507000</v>
      </c>
      <c r="AC19" s="44">
        <f t="shared" si="0"/>
        <v>0</v>
      </c>
      <c r="AD19" s="44">
        <f t="shared" si="0"/>
        <v>0</v>
      </c>
      <c r="AE19" s="45">
        <f t="shared" si="0"/>
        <v>0</v>
      </c>
      <c r="AF19" s="33"/>
      <c r="AG19" s="17"/>
    </row>
    <row r="20" spans="1:33" ht="14.25" x14ac:dyDescent="0.2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4"/>
      <c r="Y20" s="34"/>
      <c r="Z20" s="35"/>
      <c r="AA20" s="35"/>
      <c r="AB20" s="35"/>
      <c r="AC20" s="35"/>
      <c r="AD20" s="35"/>
      <c r="AE20" s="35"/>
      <c r="AF20" s="35"/>
      <c r="AG20" s="9"/>
    </row>
    <row r="21" spans="1:33" ht="14.25" x14ac:dyDescent="0.2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36"/>
      <c r="U21" s="36"/>
      <c r="V21" s="36"/>
      <c r="W21" s="36"/>
      <c r="X21" s="37"/>
      <c r="Y21" s="37"/>
      <c r="Z21" s="38"/>
      <c r="AA21" s="38"/>
      <c r="AB21" s="38"/>
      <c r="AC21" s="38"/>
      <c r="AD21" s="38"/>
      <c r="AE21" s="38"/>
      <c r="AF21" s="38"/>
      <c r="AG21" s="10"/>
    </row>
    <row r="22" spans="1:33" ht="14.25" x14ac:dyDescent="0.15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1"/>
    </row>
    <row r="23" spans="1:33" ht="14.25" x14ac:dyDescent="0.2">
      <c r="A23" s="32"/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6"/>
      <c r="U23" s="36"/>
      <c r="V23" s="36"/>
      <c r="W23" s="36"/>
      <c r="X23" s="36"/>
      <c r="Y23" s="36"/>
      <c r="Z23" s="335"/>
      <c r="AA23" s="335"/>
      <c r="AB23" s="335"/>
      <c r="AC23" s="335"/>
      <c r="AD23" s="335"/>
      <c r="AE23" s="335"/>
      <c r="AF23" s="34"/>
      <c r="AG23" s="15"/>
    </row>
    <row r="24" spans="1:33" ht="15" customHeight="1" x14ac:dyDescent="0.2">
      <c r="A24" s="337" t="s">
        <v>46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24"/>
      <c r="V24" s="24"/>
      <c r="W24" s="24"/>
      <c r="X24" s="24"/>
      <c r="Y24" s="24"/>
      <c r="Z24" s="338"/>
      <c r="AA24" s="338"/>
      <c r="AB24" s="338"/>
      <c r="AC24" s="338"/>
      <c r="AD24" s="338"/>
      <c r="AE24" s="338"/>
      <c r="AF24" s="179"/>
      <c r="AG24" s="14"/>
    </row>
    <row r="25" spans="1:33" ht="14.25" x14ac:dyDescent="0.2">
      <c r="A25" s="337" t="s">
        <v>54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39"/>
      <c r="Y25" s="39"/>
      <c r="Z25" s="40"/>
      <c r="AA25" s="40"/>
      <c r="AB25" s="40"/>
      <c r="AC25" s="40"/>
      <c r="AD25" s="40"/>
      <c r="AE25" s="40"/>
      <c r="AF25" s="40"/>
      <c r="AG25" s="8"/>
    </row>
    <row r="26" spans="1:33" ht="14.25" x14ac:dyDescent="0.2">
      <c r="A26" s="337" t="s">
        <v>84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39"/>
      <c r="Y26" s="39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85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24"/>
      <c r="Y27" s="24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337" t="s">
        <v>87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24"/>
      <c r="V28" s="24"/>
      <c r="W28" s="24"/>
      <c r="X28" s="24"/>
      <c r="Y28" s="24"/>
      <c r="Z28" s="40"/>
      <c r="AA28" s="40"/>
      <c r="AB28" s="40"/>
      <c r="AC28" s="40"/>
      <c r="AD28" s="40"/>
      <c r="AE28" s="40"/>
      <c r="AF28" s="40"/>
      <c r="AG28" s="8"/>
    </row>
    <row r="29" spans="1:33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0"/>
      <c r="AF29" s="40"/>
      <c r="AG29" s="8"/>
    </row>
    <row r="30" spans="1:33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0"/>
      <c r="AF30" s="40"/>
      <c r="AG30" s="8"/>
    </row>
    <row r="31" spans="1:33" x14ac:dyDescent="0.15">
      <c r="A31" s="20"/>
      <c r="B31" s="2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7"/>
      <c r="U31" s="7"/>
      <c r="V31" s="7"/>
      <c r="W31" s="7"/>
      <c r="X31" s="7"/>
      <c r="Y31" s="7"/>
      <c r="Z31" s="8"/>
      <c r="AA31" s="8"/>
      <c r="AB31" s="8"/>
      <c r="AC31" s="8"/>
      <c r="AD31" s="8"/>
      <c r="AE31" s="8"/>
      <c r="AF31" s="8"/>
      <c r="AG31" s="8"/>
    </row>
    <row r="37" spans="20:44" ht="14.25" x14ac:dyDescent="0.2"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348"/>
      <c r="AE37" s="348"/>
      <c r="AF37" s="348"/>
      <c r="AG37" s="348"/>
      <c r="AH37" s="177"/>
      <c r="AI37" s="177"/>
      <c r="AJ37" s="177"/>
      <c r="AK37" s="177"/>
      <c r="AL37" s="177"/>
      <c r="AM37" s="177"/>
      <c r="AN37" s="177"/>
      <c r="AO37" s="177"/>
    </row>
    <row r="38" spans="20:44" ht="14.25" x14ac:dyDescent="0.2"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0" spans="20:44" ht="14.25" x14ac:dyDescent="0.2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</row>
    <row r="45" spans="20:44" ht="14.25" x14ac:dyDescent="0.2">
      <c r="Z45" s="335" t="s">
        <v>42</v>
      </c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</row>
  </sheetData>
  <protectedRanges>
    <protectedRange password="CF7A" sqref="N10:N12 P10:Q12 N15:N18 P15:Q18" name="Intervallo1_3_1"/>
    <protectedRange password="CF7A" sqref="N13:N14 P13:Q14" name="Intervallo1_3_1_1"/>
  </protectedRanges>
  <dataConsolidate/>
  <mergeCells count="48">
    <mergeCell ref="T40:AO40"/>
    <mergeCell ref="A26:T26"/>
    <mergeCell ref="A27:T27"/>
    <mergeCell ref="A28:T28"/>
    <mergeCell ref="T39:AO39"/>
    <mergeCell ref="AD37:AG37"/>
    <mergeCell ref="T38:AO38"/>
    <mergeCell ref="Z45:AR45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5:T25"/>
    <mergeCell ref="X6:AF7"/>
    <mergeCell ref="Z23:AB23"/>
    <mergeCell ref="AC23:AE23"/>
    <mergeCell ref="A24:T24"/>
    <mergeCell ref="Z24:AE24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dataValidations count="1">
    <dataValidation allowBlank="1" showInputMessage="1" showErrorMessage="1" error="A cura della Direzione Centrale" sqref="A10:A18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42" orientation="landscape" r:id="rId1"/>
  <headerFooter>
    <oddFooter>&amp;CPagina &amp;P di &amp;P &amp;RSCHEDA 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Foglio1!#REF!</xm:f>
          </x14:formula1>
          <xm:sqref>O13:O14 R13:R14 AC13:AF14 U13:W14 H13:I14</xm:sqref>
        </x14:dataValidation>
        <x14:dataValidation type="list" allowBlank="1" showErrorMessage="1" error="Classificazione secondo Sistema CUP 33 - 003_x000a_">
          <x14:formula1>
            <xm:f>Foglio1!#REF!</xm:f>
          </x14:formula1>
          <xm:sqref>S13:S14</xm:sqref>
        </x14:dataValidation>
        <x14:dataValidation type="list" allowBlank="1" showErrorMessage="1" error="Classificazione secondo Sistema CUP 33 - 003_x000a_">
          <x14:formula1>
            <xm:f>'W:\02_Gestione Lavori\Piani Annuali e triennali\PA 2022\[PTL_2022-2024.xlsx]Foglio1'!#REF!</xm:f>
          </x14:formula1>
          <xm:sqref>S10:S12 S15:S18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H10:I12 H15:I18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AF10:AF12 AF15:AF18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V10:V12 V15:V18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W10:W12 W15:W18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AG10:AG18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AC10:AE12 AC15:AE18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U10:U12 U15:U18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R10:R12 R15:R18</xm:sqref>
        </x14:dataValidation>
        <x14:dataValidation type="list" allowBlank="1" showInputMessage="1" showErrorMessage="1">
          <x14:formula1>
            <xm:f>'W:\02_Gestione Lavori\Piani Annuali e triennali\PA 2022\[PTL_2022-2024.xlsx]Foglio1'!#REF!</xm:f>
          </x14:formula1>
          <xm:sqref>O10:O12 O15:O18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4"/>
  <sheetViews>
    <sheetView view="pageBreakPreview" zoomScale="55" zoomScaleNormal="160" zoomScaleSheetLayoutView="55" workbookViewId="0">
      <pane ySplit="9" topLeftCell="A10" activePane="bottomLeft" state="frozen"/>
      <selection pane="bottomLeft" activeCell="Z10" sqref="Z10"/>
    </sheetView>
  </sheetViews>
  <sheetFormatPr defaultRowHeight="10.5" x14ac:dyDescent="0.15"/>
  <cols>
    <col min="1" max="1" width="14.42578125" style="22" customWidth="1"/>
    <col min="2" max="2" width="8.85546875" style="22" customWidth="1"/>
    <col min="3" max="3" width="22.85546875" style="6" customWidth="1"/>
    <col min="4" max="4" width="16.7109375" style="6" customWidth="1"/>
    <col min="5" max="6" width="10.7109375" style="6" customWidth="1"/>
    <col min="7" max="7" width="24.5703125" style="6" bestFit="1" customWidth="1"/>
    <col min="8" max="8" width="11.7109375" style="6" customWidth="1"/>
    <col min="9" max="9" width="12" style="6" customWidth="1"/>
    <col min="10" max="11" width="8.7109375" style="6" customWidth="1"/>
    <col min="12" max="12" width="9.42578125" style="6" customWidth="1"/>
    <col min="13" max="13" width="12.85546875" style="6" customWidth="1"/>
    <col min="14" max="14" width="10.7109375" style="6" customWidth="1"/>
    <col min="15" max="15" width="13.42578125" style="6" customWidth="1"/>
    <col min="16" max="16" width="11.7109375" style="6" customWidth="1"/>
    <col min="17" max="17" width="20.7109375" style="6" customWidth="1"/>
    <col min="18" max="18" width="24.85546875" style="6" customWidth="1"/>
    <col min="19" max="19" width="16.42578125" style="6" customWidth="1"/>
    <col min="20" max="20" width="35.7109375" style="13" customWidth="1"/>
    <col min="21" max="21" width="11.5703125" style="13" customWidth="1"/>
    <col min="22" max="22" width="20.5703125" style="13" customWidth="1"/>
    <col min="23" max="23" width="16.5703125" style="13" customWidth="1"/>
    <col min="24" max="24" width="17.140625" style="13" bestFit="1" customWidth="1"/>
    <col min="25" max="25" width="18.7109375" style="13" bestFit="1" customWidth="1"/>
    <col min="26" max="26" width="15.7109375" style="6" customWidth="1"/>
    <col min="27" max="27" width="13.7109375" style="6" customWidth="1"/>
    <col min="28" max="28" width="17.7109375" style="6" customWidth="1"/>
    <col min="29" max="29" width="12.5703125" style="6" customWidth="1"/>
    <col min="30" max="30" width="15.7109375" style="6" customWidth="1"/>
    <col min="31" max="31" width="9.5703125" style="6" customWidth="1"/>
    <col min="32" max="32" width="10.5703125" style="6" customWidth="1"/>
    <col min="33" max="33" width="17.85546875" style="6" customWidth="1"/>
    <col min="34" max="16384" width="9.140625" style="6"/>
  </cols>
  <sheetData>
    <row r="1" spans="1:33" ht="15" x14ac:dyDescent="0.15">
      <c r="A1" s="305" t="s">
        <v>326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33" ht="15" x14ac:dyDescent="0.15">
      <c r="A2" s="306" t="s">
        <v>208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</row>
    <row r="3" spans="1:33" ht="15" x14ac:dyDescent="0.15">
      <c r="A3" s="306" t="s">
        <v>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</row>
    <row r="4" spans="1:33" ht="15" x14ac:dyDescent="0.15">
      <c r="A4" s="306" t="s">
        <v>44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x14ac:dyDescent="0.1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</row>
    <row r="6" spans="1:33" s="19" customFormat="1" ht="12" customHeight="1" x14ac:dyDescent="0.2">
      <c r="A6" s="307" t="s">
        <v>45</v>
      </c>
      <c r="B6" s="307" t="s">
        <v>47</v>
      </c>
      <c r="C6" s="310" t="s">
        <v>51</v>
      </c>
      <c r="D6" s="310" t="s">
        <v>48</v>
      </c>
      <c r="E6" s="313" t="s">
        <v>52</v>
      </c>
      <c r="F6" s="314"/>
      <c r="G6" s="315"/>
      <c r="H6" s="307" t="s">
        <v>53</v>
      </c>
      <c r="I6" s="307" t="s">
        <v>55</v>
      </c>
      <c r="J6" s="313" t="s">
        <v>56</v>
      </c>
      <c r="K6" s="314"/>
      <c r="L6" s="315"/>
      <c r="M6" s="307" t="s">
        <v>112</v>
      </c>
      <c r="N6" s="319" t="s">
        <v>10</v>
      </c>
      <c r="O6" s="319" t="s">
        <v>11</v>
      </c>
      <c r="P6" s="323" t="s">
        <v>12</v>
      </c>
      <c r="Q6" s="324"/>
      <c r="R6" s="310" t="s">
        <v>77</v>
      </c>
      <c r="S6" s="310" t="s">
        <v>78</v>
      </c>
      <c r="T6" s="310" t="s">
        <v>79</v>
      </c>
      <c r="U6" s="310" t="s">
        <v>80</v>
      </c>
      <c r="V6" s="319" t="s">
        <v>21</v>
      </c>
      <c r="W6" s="319" t="s">
        <v>100</v>
      </c>
      <c r="X6" s="329" t="s">
        <v>110</v>
      </c>
      <c r="Y6" s="330"/>
      <c r="Z6" s="330"/>
      <c r="AA6" s="330"/>
      <c r="AB6" s="330"/>
      <c r="AC6" s="330"/>
      <c r="AD6" s="330"/>
      <c r="AE6" s="330"/>
      <c r="AF6" s="331"/>
      <c r="AG6" s="339" t="s">
        <v>92</v>
      </c>
    </row>
    <row r="7" spans="1:33" s="19" customFormat="1" ht="12" customHeight="1" x14ac:dyDescent="0.2">
      <c r="A7" s="308"/>
      <c r="B7" s="308"/>
      <c r="C7" s="311"/>
      <c r="D7" s="311"/>
      <c r="E7" s="316"/>
      <c r="F7" s="317"/>
      <c r="G7" s="318"/>
      <c r="H7" s="308"/>
      <c r="I7" s="308"/>
      <c r="J7" s="350"/>
      <c r="K7" s="351"/>
      <c r="L7" s="352"/>
      <c r="M7" s="308"/>
      <c r="N7" s="320"/>
      <c r="O7" s="320"/>
      <c r="P7" s="325"/>
      <c r="Q7" s="326"/>
      <c r="R7" s="311"/>
      <c r="S7" s="311"/>
      <c r="T7" s="311"/>
      <c r="U7" s="311"/>
      <c r="V7" s="320"/>
      <c r="W7" s="320"/>
      <c r="X7" s="353"/>
      <c r="Y7" s="354"/>
      <c r="Z7" s="354"/>
      <c r="AA7" s="354"/>
      <c r="AB7" s="354"/>
      <c r="AC7" s="354"/>
      <c r="AD7" s="354"/>
      <c r="AE7" s="354"/>
      <c r="AF7" s="355"/>
      <c r="AG7" s="340"/>
    </row>
    <row r="8" spans="1:33" s="19" customFormat="1" ht="26.25" customHeight="1" x14ac:dyDescent="0.2">
      <c r="A8" s="308"/>
      <c r="B8" s="308"/>
      <c r="C8" s="311"/>
      <c r="D8" s="311"/>
      <c r="E8" s="350"/>
      <c r="F8" s="351"/>
      <c r="G8" s="352"/>
      <c r="H8" s="308"/>
      <c r="I8" s="308"/>
      <c r="J8" s="307" t="s">
        <v>57</v>
      </c>
      <c r="K8" s="307" t="s">
        <v>58</v>
      </c>
      <c r="L8" s="307" t="s">
        <v>59</v>
      </c>
      <c r="M8" s="308"/>
      <c r="N8" s="320"/>
      <c r="O8" s="320"/>
      <c r="P8" s="327"/>
      <c r="Q8" s="328"/>
      <c r="R8" s="311"/>
      <c r="S8" s="311"/>
      <c r="T8" s="311"/>
      <c r="U8" s="311"/>
      <c r="V8" s="320"/>
      <c r="W8" s="320"/>
      <c r="X8" s="344" t="s">
        <v>150</v>
      </c>
      <c r="Y8" s="344" t="s">
        <v>154</v>
      </c>
      <c r="Z8" s="344" t="s">
        <v>209</v>
      </c>
      <c r="AA8" s="346" t="s">
        <v>86</v>
      </c>
      <c r="AB8" s="346" t="s">
        <v>111</v>
      </c>
      <c r="AC8" s="346" t="s">
        <v>98</v>
      </c>
      <c r="AD8" s="346" t="s">
        <v>88</v>
      </c>
      <c r="AE8" s="357" t="s">
        <v>89</v>
      </c>
      <c r="AF8" s="358"/>
      <c r="AG8" s="340"/>
    </row>
    <row r="9" spans="1:33" s="19" customFormat="1" ht="44.25" customHeight="1" x14ac:dyDescent="0.2">
      <c r="A9" s="309"/>
      <c r="B9" s="309"/>
      <c r="C9" s="312"/>
      <c r="D9" s="312"/>
      <c r="E9" s="25" t="s">
        <v>49</v>
      </c>
      <c r="F9" s="25" t="s">
        <v>50</v>
      </c>
      <c r="G9" s="25" t="s">
        <v>99</v>
      </c>
      <c r="H9" s="309"/>
      <c r="I9" s="309"/>
      <c r="J9" s="309"/>
      <c r="K9" s="309"/>
      <c r="L9" s="309"/>
      <c r="M9" s="309"/>
      <c r="N9" s="321"/>
      <c r="O9" s="321"/>
      <c r="P9" s="195" t="s">
        <v>59</v>
      </c>
      <c r="Q9" s="195" t="s">
        <v>76</v>
      </c>
      <c r="R9" s="312"/>
      <c r="S9" s="312"/>
      <c r="T9" s="312"/>
      <c r="U9" s="312"/>
      <c r="V9" s="321"/>
      <c r="W9" s="321"/>
      <c r="X9" s="356"/>
      <c r="Y9" s="356"/>
      <c r="Z9" s="356"/>
      <c r="AA9" s="347"/>
      <c r="AB9" s="347"/>
      <c r="AC9" s="347"/>
      <c r="AD9" s="347"/>
      <c r="AE9" s="198" t="s">
        <v>90</v>
      </c>
      <c r="AF9" s="193" t="s">
        <v>91</v>
      </c>
      <c r="AG9" s="341"/>
    </row>
    <row r="10" spans="1:33" ht="57" customHeight="1" x14ac:dyDescent="0.15">
      <c r="A10" s="26" t="s">
        <v>330</v>
      </c>
      <c r="B10" s="27"/>
      <c r="C10" s="27" t="s">
        <v>313</v>
      </c>
      <c r="D10" s="64" t="s">
        <v>164</v>
      </c>
      <c r="E10" s="27" t="s">
        <v>309</v>
      </c>
      <c r="F10" s="27" t="s">
        <v>310</v>
      </c>
      <c r="G10" s="48" t="s">
        <v>320</v>
      </c>
      <c r="H10" s="27" t="s">
        <v>108</v>
      </c>
      <c r="I10" s="27" t="s">
        <v>108</v>
      </c>
      <c r="J10" s="27" t="s">
        <v>293</v>
      </c>
      <c r="K10" s="27" t="s">
        <v>294</v>
      </c>
      <c r="L10" s="27" t="s">
        <v>295</v>
      </c>
      <c r="M10" s="27" t="s">
        <v>296</v>
      </c>
      <c r="N10" s="65" t="s">
        <v>297</v>
      </c>
      <c r="O10" s="31" t="s">
        <v>15</v>
      </c>
      <c r="P10" s="26" t="s">
        <v>282</v>
      </c>
      <c r="Q10" s="26" t="s">
        <v>283</v>
      </c>
      <c r="R10" s="31" t="s">
        <v>64</v>
      </c>
      <c r="S10" s="30" t="s">
        <v>148</v>
      </c>
      <c r="T10" s="26" t="s">
        <v>284</v>
      </c>
      <c r="U10" s="65" t="s">
        <v>285</v>
      </c>
      <c r="V10" s="31" t="s">
        <v>26</v>
      </c>
      <c r="W10" s="65" t="s">
        <v>102</v>
      </c>
      <c r="X10" s="207">
        <v>2102749.0099999998</v>
      </c>
      <c r="Y10" s="43"/>
      <c r="Z10" s="43"/>
      <c r="AA10" s="43"/>
      <c r="AB10" s="66"/>
      <c r="AC10" s="43"/>
      <c r="AD10" s="43"/>
      <c r="AE10" s="43"/>
      <c r="AF10" s="31"/>
      <c r="AG10" s="18"/>
    </row>
    <row r="11" spans="1:33" ht="57" customHeight="1" x14ac:dyDescent="0.15">
      <c r="A11" s="26" t="s">
        <v>331</v>
      </c>
      <c r="B11" s="27"/>
      <c r="C11" s="27" t="s">
        <v>314</v>
      </c>
      <c r="D11" s="64" t="s">
        <v>164</v>
      </c>
      <c r="E11" s="27" t="s">
        <v>309</v>
      </c>
      <c r="F11" s="27" t="s">
        <v>310</v>
      </c>
      <c r="G11" s="48" t="s">
        <v>320</v>
      </c>
      <c r="H11" s="27" t="s">
        <v>108</v>
      </c>
      <c r="I11" s="27" t="s">
        <v>108</v>
      </c>
      <c r="J11" s="27" t="s">
        <v>293</v>
      </c>
      <c r="K11" s="27" t="s">
        <v>298</v>
      </c>
      <c r="L11" s="27" t="s">
        <v>299</v>
      </c>
      <c r="M11" s="27" t="s">
        <v>300</v>
      </c>
      <c r="N11" s="65" t="s">
        <v>301</v>
      </c>
      <c r="O11" s="31" t="s">
        <v>13</v>
      </c>
      <c r="P11" s="26" t="s">
        <v>286</v>
      </c>
      <c r="Q11" s="26" t="s">
        <v>287</v>
      </c>
      <c r="R11" s="31" t="s">
        <v>66</v>
      </c>
      <c r="S11" s="30" t="s">
        <v>148</v>
      </c>
      <c r="T11" s="26" t="s">
        <v>288</v>
      </c>
      <c r="U11" s="65" t="s">
        <v>285</v>
      </c>
      <c r="V11" s="31" t="s">
        <v>30</v>
      </c>
      <c r="W11" s="65" t="s">
        <v>102</v>
      </c>
      <c r="X11" s="207">
        <v>168232.1</v>
      </c>
      <c r="Y11" s="43"/>
      <c r="Z11" s="43"/>
      <c r="AA11" s="43"/>
      <c r="AB11" s="66"/>
      <c r="AC11" s="43"/>
      <c r="AD11" s="43"/>
      <c r="AE11" s="43"/>
      <c r="AF11" s="31"/>
      <c r="AG11" s="18"/>
    </row>
    <row r="12" spans="1:33" ht="57" x14ac:dyDescent="0.15">
      <c r="A12" s="26" t="s">
        <v>332</v>
      </c>
      <c r="B12" s="27"/>
      <c r="C12" s="27" t="s">
        <v>315</v>
      </c>
      <c r="D12" s="64" t="s">
        <v>164</v>
      </c>
      <c r="E12" s="27" t="s">
        <v>311</v>
      </c>
      <c r="F12" s="27" t="s">
        <v>312</v>
      </c>
      <c r="G12" s="48" t="s">
        <v>319</v>
      </c>
      <c r="H12" s="27" t="s">
        <v>108</v>
      </c>
      <c r="I12" s="27" t="s">
        <v>108</v>
      </c>
      <c r="J12" s="27" t="s">
        <v>293</v>
      </c>
      <c r="K12" s="27" t="s">
        <v>302</v>
      </c>
      <c r="L12" s="27" t="s">
        <v>303</v>
      </c>
      <c r="M12" s="27" t="s">
        <v>304</v>
      </c>
      <c r="N12" s="65" t="s">
        <v>305</v>
      </c>
      <c r="O12" s="31" t="s">
        <v>16</v>
      </c>
      <c r="P12" s="26" t="s">
        <v>289</v>
      </c>
      <c r="Q12" s="26" t="s">
        <v>290</v>
      </c>
      <c r="R12" s="31" t="s">
        <v>66</v>
      </c>
      <c r="S12" s="30" t="s">
        <v>148</v>
      </c>
      <c r="T12" s="26" t="s">
        <v>288</v>
      </c>
      <c r="U12" s="65" t="s">
        <v>285</v>
      </c>
      <c r="V12" s="31" t="s">
        <v>26</v>
      </c>
      <c r="W12" s="65" t="s">
        <v>102</v>
      </c>
      <c r="X12" s="207">
        <v>1724797.2</v>
      </c>
      <c r="Y12" s="43"/>
      <c r="Z12" s="43"/>
      <c r="AA12" s="43"/>
      <c r="AB12" s="66"/>
      <c r="AC12" s="43"/>
      <c r="AD12" s="43"/>
      <c r="AE12" s="43"/>
      <c r="AF12" s="31"/>
      <c r="AG12" s="18"/>
    </row>
    <row r="13" spans="1:33" ht="57" x14ac:dyDescent="0.15">
      <c r="A13" s="26" t="s">
        <v>333</v>
      </c>
      <c r="B13" s="27"/>
      <c r="C13" s="27" t="s">
        <v>316</v>
      </c>
      <c r="D13" s="64" t="s">
        <v>164</v>
      </c>
      <c r="E13" s="27" t="s">
        <v>310</v>
      </c>
      <c r="F13" s="27" t="s">
        <v>309</v>
      </c>
      <c r="G13" s="48" t="s">
        <v>320</v>
      </c>
      <c r="H13" s="27" t="s">
        <v>108</v>
      </c>
      <c r="I13" s="27" t="s">
        <v>108</v>
      </c>
      <c r="J13" s="27" t="s">
        <v>293</v>
      </c>
      <c r="K13" s="27" t="s">
        <v>306</v>
      </c>
      <c r="L13" s="27" t="s">
        <v>299</v>
      </c>
      <c r="M13" s="27" t="s">
        <v>307</v>
      </c>
      <c r="N13" s="65" t="s">
        <v>308</v>
      </c>
      <c r="O13" s="31" t="s">
        <v>19</v>
      </c>
      <c r="P13" s="26" t="s">
        <v>291</v>
      </c>
      <c r="Q13" s="26" t="s">
        <v>292</v>
      </c>
      <c r="R13" s="31" t="s">
        <v>66</v>
      </c>
      <c r="S13" s="30" t="s">
        <v>148</v>
      </c>
      <c r="T13" s="26" t="s">
        <v>284</v>
      </c>
      <c r="U13" s="65" t="s">
        <v>285</v>
      </c>
      <c r="V13" s="31" t="s">
        <v>26</v>
      </c>
      <c r="W13" s="65" t="s">
        <v>102</v>
      </c>
      <c r="X13" s="207">
        <v>1581388.96</v>
      </c>
      <c r="Y13" s="43"/>
      <c r="Z13" s="43"/>
      <c r="AA13" s="43"/>
      <c r="AB13" s="66"/>
      <c r="AC13" s="43"/>
      <c r="AD13" s="43"/>
      <c r="AE13" s="43"/>
      <c r="AF13" s="31"/>
      <c r="AG13" s="18"/>
    </row>
    <row r="14" spans="1:33" ht="32.1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/>
      <c r="P14" s="28"/>
      <c r="Q14" s="28"/>
      <c r="R14" s="29"/>
      <c r="S14" s="30"/>
      <c r="T14" s="28"/>
      <c r="U14" s="28"/>
      <c r="V14" s="28"/>
      <c r="W14" s="28"/>
      <c r="X14" s="43"/>
      <c r="Y14" s="43"/>
      <c r="Z14" s="43"/>
      <c r="AA14" s="43"/>
      <c r="AB14" s="43"/>
      <c r="AC14" s="43"/>
      <c r="AD14" s="43"/>
      <c r="AE14" s="43"/>
      <c r="AF14" s="31"/>
      <c r="AG14" s="18"/>
    </row>
    <row r="15" spans="1:33" ht="32.1" customHeight="1" x14ac:dyDescent="0.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8"/>
      <c r="Q15" s="28"/>
      <c r="R15" s="29"/>
      <c r="S15" s="30"/>
      <c r="T15" s="28"/>
      <c r="U15" s="28"/>
      <c r="V15" s="28"/>
      <c r="W15" s="28"/>
      <c r="X15" s="43"/>
      <c r="Y15" s="43"/>
      <c r="Z15" s="43"/>
      <c r="AA15" s="43"/>
      <c r="AB15" s="43"/>
      <c r="AC15" s="43"/>
      <c r="AD15" s="43"/>
      <c r="AE15" s="43"/>
      <c r="AF15" s="31"/>
      <c r="AG15" s="18"/>
    </row>
    <row r="16" spans="1:33" ht="32.1" customHeight="1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9"/>
      <c r="P16" s="28"/>
      <c r="Q16" s="28"/>
      <c r="R16" s="29"/>
      <c r="S16" s="30"/>
      <c r="T16" s="28"/>
      <c r="U16" s="28"/>
      <c r="V16" s="28"/>
      <c r="W16" s="28"/>
      <c r="X16" s="43"/>
      <c r="Y16" s="43"/>
      <c r="Z16" s="43"/>
      <c r="AA16" s="43"/>
      <c r="AB16" s="43"/>
      <c r="AC16" s="43"/>
      <c r="AD16" s="43"/>
      <c r="AE16" s="43"/>
      <c r="AF16" s="31"/>
      <c r="AG16" s="18"/>
    </row>
    <row r="17" spans="1:33" ht="32.1" customHeight="1" thickBo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28"/>
      <c r="Q17" s="28"/>
      <c r="R17" s="29"/>
      <c r="S17" s="30"/>
      <c r="T17" s="28"/>
      <c r="U17" s="28"/>
      <c r="V17" s="28"/>
      <c r="W17" s="28"/>
      <c r="X17" s="43"/>
      <c r="Y17" s="43"/>
      <c r="Z17" s="43"/>
      <c r="AA17" s="43"/>
      <c r="AB17" s="43"/>
      <c r="AC17" s="43"/>
      <c r="AD17" s="43"/>
      <c r="AE17" s="43"/>
      <c r="AF17" s="31"/>
      <c r="AG17" s="18"/>
    </row>
    <row r="18" spans="1:33" ht="15" thickBot="1" x14ac:dyDescent="0.25">
      <c r="A18" s="32"/>
      <c r="B18" s="3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94" t="s">
        <v>6</v>
      </c>
      <c r="U18" s="194"/>
      <c r="V18" s="194"/>
      <c r="W18" s="194"/>
      <c r="X18" s="67">
        <f>SUM(X10:X17)</f>
        <v>5577167.2699999996</v>
      </c>
      <c r="Y18" s="67">
        <f t="shared" ref="Y18:AB18" si="0">SUM(Y10:Y17)</f>
        <v>0</v>
      </c>
      <c r="Z18" s="67">
        <f t="shared" si="0"/>
        <v>0</v>
      </c>
      <c r="AA18" s="67">
        <f t="shared" si="0"/>
        <v>0</v>
      </c>
      <c r="AB18" s="67">
        <f t="shared" si="0"/>
        <v>0</v>
      </c>
      <c r="AC18" s="44">
        <f t="shared" ref="AC18:AE18" si="1">SUM(AC10:AC17)</f>
        <v>0</v>
      </c>
      <c r="AD18" s="44">
        <f t="shared" si="1"/>
        <v>0</v>
      </c>
      <c r="AE18" s="45">
        <f t="shared" si="1"/>
        <v>0</v>
      </c>
      <c r="AF18" s="33"/>
      <c r="AG18" s="17"/>
    </row>
    <row r="19" spans="1:33" ht="14.25" x14ac:dyDescent="0.2">
      <c r="A19" s="32"/>
      <c r="B19" s="3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34"/>
      <c r="Y19" s="34"/>
      <c r="Z19" s="35"/>
      <c r="AA19" s="35"/>
      <c r="AB19" s="35"/>
      <c r="AC19" s="35"/>
      <c r="AD19" s="35"/>
      <c r="AE19" s="35"/>
      <c r="AF19" s="35"/>
      <c r="AG19" s="9"/>
    </row>
    <row r="20" spans="1:33" ht="14.25" x14ac:dyDescent="0.2">
      <c r="A20" s="32"/>
      <c r="B20" s="3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6"/>
      <c r="U20" s="36"/>
      <c r="V20" s="36"/>
      <c r="W20" s="36"/>
      <c r="X20" s="37"/>
      <c r="Y20" s="37"/>
      <c r="Z20" s="38"/>
      <c r="AA20" s="38"/>
      <c r="AB20" s="38"/>
      <c r="AC20" s="38"/>
      <c r="AD20" s="38"/>
      <c r="AE20" s="38"/>
      <c r="AF20" s="38"/>
      <c r="AG20" s="10"/>
    </row>
    <row r="21" spans="1:33" ht="14.25" x14ac:dyDescent="0.15">
      <c r="A21" s="32"/>
      <c r="B21" s="3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11"/>
    </row>
    <row r="22" spans="1:33" ht="14.25" x14ac:dyDescent="0.2">
      <c r="A22" s="3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6"/>
      <c r="U22" s="36"/>
      <c r="V22" s="36"/>
      <c r="W22" s="36"/>
      <c r="X22" s="36"/>
      <c r="Y22" s="36"/>
      <c r="Z22" s="335"/>
      <c r="AA22" s="335"/>
      <c r="AB22" s="335"/>
      <c r="AC22" s="335"/>
      <c r="AD22" s="335"/>
      <c r="AE22" s="335"/>
      <c r="AF22" s="34"/>
      <c r="AG22" s="15"/>
    </row>
    <row r="23" spans="1:33" ht="14.25" x14ac:dyDescent="0.2">
      <c r="A23" s="337" t="s">
        <v>46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24"/>
      <c r="V23" s="24"/>
      <c r="W23" s="24"/>
      <c r="X23" s="24"/>
      <c r="Y23" s="24"/>
      <c r="Z23" s="338"/>
      <c r="AA23" s="338"/>
      <c r="AB23" s="338"/>
      <c r="AC23" s="338"/>
      <c r="AD23" s="338"/>
      <c r="AE23" s="338"/>
      <c r="AF23" s="197"/>
      <c r="AG23" s="14"/>
    </row>
    <row r="24" spans="1:33" ht="14.25" x14ac:dyDescent="0.2">
      <c r="A24" s="337" t="s">
        <v>54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24"/>
      <c r="V24" s="24"/>
      <c r="W24" s="24"/>
      <c r="X24" s="39"/>
      <c r="Y24" s="39"/>
      <c r="Z24" s="40"/>
      <c r="AA24" s="40"/>
      <c r="AB24" s="40"/>
      <c r="AC24" s="40"/>
      <c r="AD24" s="40"/>
      <c r="AE24" s="40"/>
      <c r="AF24" s="40"/>
      <c r="AG24" s="8"/>
    </row>
    <row r="25" spans="1:33" ht="14.25" x14ac:dyDescent="0.2">
      <c r="A25" s="337" t="s">
        <v>84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24"/>
      <c r="V25" s="24"/>
      <c r="W25" s="24"/>
      <c r="X25" s="39"/>
      <c r="Y25" s="39"/>
      <c r="Z25" s="40"/>
      <c r="AA25" s="40"/>
      <c r="AB25" s="40"/>
      <c r="AC25" s="40"/>
      <c r="AD25" s="40"/>
      <c r="AE25" s="40"/>
      <c r="AF25" s="40"/>
      <c r="AG25" s="8"/>
    </row>
    <row r="26" spans="1:33" ht="14.25" x14ac:dyDescent="0.2">
      <c r="A26" s="337" t="s">
        <v>85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24"/>
      <c r="V26" s="24"/>
      <c r="W26" s="24"/>
      <c r="X26" s="24"/>
      <c r="Y26" s="24"/>
      <c r="Z26" s="40"/>
      <c r="AA26" s="40"/>
      <c r="AB26" s="40"/>
      <c r="AC26" s="40"/>
      <c r="AD26" s="40"/>
      <c r="AE26" s="40"/>
      <c r="AF26" s="40"/>
      <c r="AG26" s="8"/>
    </row>
    <row r="27" spans="1:33" ht="14.25" x14ac:dyDescent="0.2">
      <c r="A27" s="337" t="s">
        <v>87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24"/>
      <c r="V27" s="24"/>
      <c r="W27" s="24"/>
      <c r="X27" s="24"/>
      <c r="Y27" s="24"/>
      <c r="Z27" s="40"/>
      <c r="AA27" s="40"/>
      <c r="AB27" s="40"/>
      <c r="AC27" s="40"/>
      <c r="AD27" s="40"/>
      <c r="AE27" s="40"/>
      <c r="AF27" s="40"/>
      <c r="AG27" s="8"/>
    </row>
    <row r="28" spans="1:33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0"/>
      <c r="AF28" s="40"/>
      <c r="AG28" s="8"/>
    </row>
    <row r="29" spans="1:33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0"/>
      <c r="AF29" s="40"/>
      <c r="AG29" s="8"/>
    </row>
    <row r="30" spans="1:33" x14ac:dyDescent="0.15">
      <c r="A30" s="20"/>
      <c r="B30" s="2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7"/>
      <c r="U30" s="7"/>
      <c r="V30" s="7"/>
      <c r="W30" s="7"/>
      <c r="X30" s="7"/>
      <c r="Y30" s="7"/>
      <c r="Z30" s="8"/>
      <c r="AA30" s="8"/>
      <c r="AB30" s="8"/>
      <c r="AC30" s="8"/>
      <c r="AD30" s="8"/>
      <c r="AE30" s="8"/>
      <c r="AF30" s="8"/>
      <c r="AG30" s="8"/>
    </row>
    <row r="36" spans="20:44" ht="14.25" x14ac:dyDescent="0.2"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348"/>
      <c r="AE36" s="348"/>
      <c r="AF36" s="348"/>
      <c r="AG36" s="348"/>
      <c r="AH36" s="192"/>
      <c r="AI36" s="192"/>
      <c r="AJ36" s="192"/>
      <c r="AK36" s="192"/>
      <c r="AL36" s="192"/>
      <c r="AM36" s="192"/>
      <c r="AN36" s="192"/>
      <c r="AO36" s="192"/>
    </row>
    <row r="37" spans="20:44" ht="14.25" x14ac:dyDescent="0.2"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</row>
    <row r="38" spans="20:44" ht="14.25" x14ac:dyDescent="0.2"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</row>
    <row r="39" spans="20:44" ht="14.25" x14ac:dyDescent="0.2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</row>
    <row r="44" spans="20:44" ht="14.25" x14ac:dyDescent="0.2">
      <c r="Z44" s="335" t="s">
        <v>42</v>
      </c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</row>
  </sheetData>
  <protectedRanges>
    <protectedRange password="CF7A" sqref="N10:N17 P10:Q17" name="Intervallo1_3"/>
  </protectedRanges>
  <dataConsolidate/>
  <mergeCells count="48">
    <mergeCell ref="T38:AO38"/>
    <mergeCell ref="T39:AO39"/>
    <mergeCell ref="Z44:AR44"/>
    <mergeCell ref="A24:T24"/>
    <mergeCell ref="A25:T25"/>
    <mergeCell ref="A26:T26"/>
    <mergeCell ref="A27:T27"/>
    <mergeCell ref="AD36:AG36"/>
    <mergeCell ref="T37:AO37"/>
    <mergeCell ref="AG6:AG9"/>
    <mergeCell ref="J8:J9"/>
    <mergeCell ref="K8:K9"/>
    <mergeCell ref="L8:L9"/>
    <mergeCell ref="X8:X9"/>
    <mergeCell ref="Y8:Y9"/>
    <mergeCell ref="Z8:Z9"/>
    <mergeCell ref="AA8:AA9"/>
    <mergeCell ref="AB8:AB9"/>
    <mergeCell ref="R6:R9"/>
    <mergeCell ref="S6:S9"/>
    <mergeCell ref="T6:T9"/>
    <mergeCell ref="U6:U9"/>
    <mergeCell ref="AC8:AC9"/>
    <mergeCell ref="AD8:AD9"/>
    <mergeCell ref="AE8:AF8"/>
    <mergeCell ref="O6:O9"/>
    <mergeCell ref="P6:Q8"/>
    <mergeCell ref="A23:T23"/>
    <mergeCell ref="Z23:AE23"/>
    <mergeCell ref="X6:AF7"/>
    <mergeCell ref="Z22:AB22"/>
    <mergeCell ref="AC22:AE22"/>
    <mergeCell ref="A1:AG1"/>
    <mergeCell ref="A2:AG2"/>
    <mergeCell ref="A3:AG3"/>
    <mergeCell ref="A4:AG4"/>
    <mergeCell ref="A6:A9"/>
    <mergeCell ref="B6:B9"/>
    <mergeCell ref="C6:C9"/>
    <mergeCell ref="D6:D9"/>
    <mergeCell ref="E6:G8"/>
    <mergeCell ref="H6:H9"/>
    <mergeCell ref="V6:V9"/>
    <mergeCell ref="W6:W9"/>
    <mergeCell ref="I6:I9"/>
    <mergeCell ref="J6:L7"/>
    <mergeCell ref="M6:M9"/>
    <mergeCell ref="N6:N9"/>
  </mergeCells>
  <dataValidations count="1">
    <dataValidation allowBlank="1" showInputMessage="1" showErrorMessage="1" error="A cura della Direzione Centrale" sqref="A10:A13"/>
  </dataValidations>
  <printOptions horizontalCentered="1"/>
  <pageMargins left="0.25" right="0.25" top="0.75" bottom="0.75" header="0.3" footer="0.3"/>
  <pageSetup paperSize="8" scale="42" fitToHeight="0" orientation="landscape" r:id="rId1"/>
  <headerFooter>
    <oddFooter>&amp;CPagina &amp;P di &amp;P &amp;RSCHEDA 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27</vt:i4>
      </vt:variant>
      <vt:variant>
        <vt:lpstr>Intervalli denominati</vt:lpstr>
      </vt:variant>
      <vt:variant>
        <vt:i4>44</vt:i4>
      </vt:variant>
    </vt:vector>
  </HeadingPairs>
  <TitlesOfParts>
    <vt:vector size="71" baseType="lpstr">
      <vt:lpstr>RiepilogoLavoriAdE</vt:lpstr>
      <vt:lpstr>Proprietà AdE</vt:lpstr>
      <vt:lpstr>Altre titolarità</vt:lpstr>
      <vt:lpstr>SCHEDA_A</vt:lpstr>
      <vt:lpstr>Abruzzo</vt:lpstr>
      <vt:lpstr>Basilicata</vt:lpstr>
      <vt:lpstr>Bolzano</vt:lpstr>
      <vt:lpstr>Calabria</vt:lpstr>
      <vt:lpstr>Campania</vt:lpstr>
      <vt:lpstr>Emilia_romagna</vt:lpstr>
      <vt:lpstr>Friuli_VG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Trento</vt:lpstr>
      <vt:lpstr>Umbria</vt:lpstr>
      <vt:lpstr>Valdaosta</vt:lpstr>
      <vt:lpstr>Veneto</vt:lpstr>
      <vt:lpstr>Dir_centrali</vt:lpstr>
      <vt:lpstr>Foglio1</vt:lpstr>
      <vt:lpstr>Abruzzo!Area_stampa</vt:lpstr>
      <vt:lpstr>Basilicata!Area_stampa</vt:lpstr>
      <vt:lpstr>Bolzano!Area_stampa</vt:lpstr>
      <vt:lpstr>Calabria!Area_stampa</vt:lpstr>
      <vt:lpstr>Campania!Area_stampa</vt:lpstr>
      <vt:lpstr>Dir_centrali!Area_stampa</vt:lpstr>
      <vt:lpstr>Emilia_romagna!Area_stampa</vt:lpstr>
      <vt:lpstr>Friuli_VG!Area_stampa</vt:lpstr>
      <vt:lpstr>Lazio!Area_stampa</vt:lpstr>
      <vt:lpstr>Liguria!Area_stampa</vt:lpstr>
      <vt:lpstr>Lombardia!Area_stampa</vt:lpstr>
      <vt:lpstr>Marche!Area_stampa</vt:lpstr>
      <vt:lpstr>Molise!Area_stampa</vt:lpstr>
      <vt:lpstr>Piemonte!Area_stampa</vt:lpstr>
      <vt:lpstr>Puglia!Area_stampa</vt:lpstr>
      <vt:lpstr>Sardegna!Area_stampa</vt:lpstr>
      <vt:lpstr>Sicilia!Area_stampa</vt:lpstr>
      <vt:lpstr>Toscana!Area_stampa</vt:lpstr>
      <vt:lpstr>Trento!Area_stampa</vt:lpstr>
      <vt:lpstr>Umbria!Area_stampa</vt:lpstr>
      <vt:lpstr>Valdaosta!Area_stampa</vt:lpstr>
      <vt:lpstr>Veneto!Area_stampa</vt:lpstr>
      <vt:lpstr>Abruzzo!Titoli_stampa</vt:lpstr>
      <vt:lpstr>Basilicata!Titoli_stampa</vt:lpstr>
      <vt:lpstr>Bolzano!Titoli_stampa</vt:lpstr>
      <vt:lpstr>Calabria!Titoli_stampa</vt:lpstr>
      <vt:lpstr>Campania!Titoli_stampa</vt:lpstr>
      <vt:lpstr>Dir_centrali!Titoli_stampa</vt:lpstr>
      <vt:lpstr>Emilia_romagna!Titoli_stampa</vt:lpstr>
      <vt:lpstr>Friuli_VG!Titoli_stampa</vt:lpstr>
      <vt:lpstr>Lazio!Titoli_stampa</vt:lpstr>
      <vt:lpstr>Liguria!Titoli_stampa</vt:lpstr>
      <vt:lpstr>Lombardia!Titoli_stampa</vt:lpstr>
      <vt:lpstr>Marche!Titoli_stampa</vt:lpstr>
      <vt:lpstr>Molise!Titoli_stampa</vt:lpstr>
      <vt:lpstr>Piemonte!Titoli_stampa</vt:lpstr>
      <vt:lpstr>Puglia!Titoli_stampa</vt:lpstr>
      <vt:lpstr>Sardegna!Titoli_stampa</vt:lpstr>
      <vt:lpstr>Sicilia!Titoli_stampa</vt:lpstr>
      <vt:lpstr>Toscana!Titoli_stampa</vt:lpstr>
      <vt:lpstr>Trento!Titoli_stampa</vt:lpstr>
      <vt:lpstr>Umbria!Titoli_stampa</vt:lpstr>
      <vt:lpstr>Valdaosta!Titoli_stampa</vt:lpstr>
      <vt:lpstr>Veneto!Titoli_stampa</vt:lpstr>
    </vt:vector>
  </TitlesOfParts>
  <Company>I.N.R.C.A.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I.N.R.C.A.</dc:creator>
  <cp:lastModifiedBy>MERRA SALVATORE</cp:lastModifiedBy>
  <cp:lastPrinted>2018-12-18T11:02:06Z</cp:lastPrinted>
  <dcterms:created xsi:type="dcterms:W3CDTF">2001-11-22T08:18:39Z</dcterms:created>
  <dcterms:modified xsi:type="dcterms:W3CDTF">2022-01-07T11:27:54Z</dcterms:modified>
</cp:coreProperties>
</file>