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990" tabRatio="808" firstSheet="3" activeTab="6"/>
  </bookViews>
  <sheets>
    <sheet name="Tabella1 - Generale" sheetId="1" r:id="rId1"/>
    <sheet name="tabella2 - cessazioni" sheetId="2" r:id="rId2"/>
    <sheet name="tabella3 - movimentazione 2019" sheetId="3" r:id="rId3"/>
    <sheet name="tabella 4 - movimentazione 2020" sheetId="4" r:id="rId4"/>
    <sheet name="tabella 5 - movimentazione 2021" sheetId="5" r:id="rId5"/>
    <sheet name="Tab 6 - movimentaz. triennio" sheetId="6" r:id="rId6"/>
    <sheet name="Tabella 7 -Procedure assunzioni" sheetId="7" r:id="rId7"/>
  </sheets>
  <definedNames>
    <definedName name="_xlnm.Print_Area" localSheetId="5">'Tab 6 - movimentaz. triennio'!$A$1:$L$11</definedName>
    <definedName name="_xlnm.Print_Area" localSheetId="3">'tabella 4 - movimentazione 2020'!$A$1:$N$11</definedName>
    <definedName name="_xlnm.Print_Area" localSheetId="6">'Tabella 7 -Procedure assunzioni'!$A$1:$E$32</definedName>
    <definedName name="_xlnm.Print_Area" localSheetId="0">'Tabella1 - Generale'!$A$1:$B$9</definedName>
  </definedNames>
  <calcPr fullCalcOnLoad="1"/>
</workbook>
</file>

<file path=xl/sharedStrings.xml><?xml version="1.0" encoding="utf-8"?>
<sst xmlns="http://schemas.openxmlformats.org/spreadsheetml/2006/main" count="184" uniqueCount="74">
  <si>
    <t>UNITA'</t>
  </si>
  <si>
    <t>In entrata</t>
  </si>
  <si>
    <t>In uscita</t>
  </si>
  <si>
    <t>DIRIGENTI</t>
  </si>
  <si>
    <t>LIVELLO</t>
  </si>
  <si>
    <t>TOTALI</t>
  </si>
  <si>
    <t>COLLOCAMENTO A RIPOSO</t>
  </si>
  <si>
    <t>AREA</t>
  </si>
  <si>
    <t>dall'area inferiore</t>
  </si>
  <si>
    <t>PASSAGGI                     TRA AREE</t>
  </si>
  <si>
    <t>all'area superiore</t>
  </si>
  <si>
    <t>unità</t>
  </si>
  <si>
    <t>qualifica</t>
  </si>
  <si>
    <t>AGENZIA DELLE ENTRATE</t>
  </si>
  <si>
    <t>CESSAZIONI</t>
  </si>
  <si>
    <t>III area</t>
  </si>
  <si>
    <t>II area</t>
  </si>
  <si>
    <t>I area</t>
  </si>
  <si>
    <t>III Area</t>
  </si>
  <si>
    <t>II Area</t>
  </si>
  <si>
    <t>I Area</t>
  </si>
  <si>
    <t xml:space="preserve">III area </t>
  </si>
  <si>
    <t>categorie protette</t>
  </si>
  <si>
    <t>di cui interni</t>
  </si>
  <si>
    <t>TOTALE GENERALE</t>
  </si>
  <si>
    <t>TOT III AREA</t>
  </si>
  <si>
    <t>TOT II AREA</t>
  </si>
  <si>
    <t>TOT I AREA</t>
  </si>
  <si>
    <t>TRASFERIMENTI</t>
  </si>
  <si>
    <t>TOTALE ASSUNTI</t>
  </si>
  <si>
    <t>TOTALE INTERNI</t>
  </si>
  <si>
    <t>Consistenze impiegate</t>
  </si>
  <si>
    <t>ASSUNZIONI CONCORSI</t>
  </si>
  <si>
    <t>Partecipanti interni</t>
  </si>
  <si>
    <t>numero totale assunti</t>
  </si>
  <si>
    <t>Tab. 1 - Personale in servizio alla data del 1° gennaio 2019</t>
  </si>
  <si>
    <t>Tabella 3 - Movimentazione del personale nel 2019</t>
  </si>
  <si>
    <t>Organico</t>
  </si>
  <si>
    <t>procedura selettiva da avviare nel 2019  - funzionari tributari</t>
  </si>
  <si>
    <t>dirigenti</t>
  </si>
  <si>
    <t xml:space="preserve">procedura selettiva avviata dall'Agenzia nel 2019 dirigenti tributari </t>
  </si>
  <si>
    <t xml:space="preserve">procedura selettiva avviata dall'Agenzia nel 2019 dirigenti tecnici </t>
  </si>
  <si>
    <t>procedura selettiva da avviare nel 2020</t>
  </si>
  <si>
    <t>Tabella 4 - Movimentazione del personale nel 2020</t>
  </si>
  <si>
    <t>PERSONALE AL 01.01.2019</t>
  </si>
  <si>
    <t>PERSONALE AL 31.12.2019</t>
  </si>
  <si>
    <t>Variazione percentuale del personale rispetto a quello in servizio al 01.01.2019</t>
  </si>
  <si>
    <t>PERSONALE AL 01.01.2020</t>
  </si>
  <si>
    <t>PERSONALE AL 31.12.2020</t>
  </si>
  <si>
    <t>Variazione percentuale del personale rispetto a quello in servizio al 01.01.2020</t>
  </si>
  <si>
    <t>Tabella 5 - Movimentazione del personale nel 2021</t>
  </si>
  <si>
    <t>PERSONALE AL 01.01.2021</t>
  </si>
  <si>
    <t>PERSONALE AL 31.12.2021</t>
  </si>
  <si>
    <t>Variazione percentuale del personale rispetto a quello in servizio al 01.01.2021</t>
  </si>
  <si>
    <t>procedure</t>
  </si>
  <si>
    <t>Fondo assunzione</t>
  </si>
  <si>
    <t>TO 2017</t>
  </si>
  <si>
    <t>TO 2018</t>
  </si>
  <si>
    <t>TO 2015 2016</t>
  </si>
  <si>
    <t>L 68/99</t>
  </si>
  <si>
    <t>TO 2016 2017</t>
  </si>
  <si>
    <t>TO 2013 2016 2017 2018 2019</t>
  </si>
  <si>
    <t>L 205/2017 TO 2019</t>
  </si>
  <si>
    <t>ART. 1, 345, L 244/2007</t>
  </si>
  <si>
    <t>TO 2016 2017 2018</t>
  </si>
  <si>
    <t>Tab. 2 - Cessazioni dal servizio nel triennio 2019-2021</t>
  </si>
  <si>
    <t>procedura selettiva avviata dall'Agenzia nel 2018 - funzionari statistici</t>
  </si>
  <si>
    <t>procedura selettiva avviata dall'Agenzia nel 2018 - funzionari tecnici Aosta</t>
  </si>
  <si>
    <t>procedura selettiva avviata dall'Agenzia nel 2018 - funzionari tecnici</t>
  </si>
  <si>
    <t>procedura selettiva avviata dall'Agenzia nel 2018 - funzionari tributari</t>
  </si>
  <si>
    <t>procedura selettiva avviata dall'Agenzia nel 2010</t>
  </si>
  <si>
    <t>VII Corso Concorso SNA</t>
  </si>
  <si>
    <t>Tab. 6 - Movimentazione del personale nel triennio 2019-2021</t>
  </si>
  <si>
    <t>TOTALE triennio 2019-2021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</si>
</sst>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_-[$€-2]\ * #,##0.00_-;\-[$€-2]\ * #,##0.00_-;_-[$€-2]\ * &quot;-&quot;??_-"/>
    <numFmt numFmtId="172" formatCode="d/m"/>
    <numFmt numFmtId="173" formatCode="0.00000000"/>
    <numFmt numFmtId="174" formatCode="0.000000000"/>
    <numFmt numFmtId="175" formatCode="_-* #,##0.0_-;\-* #,##0.0_-;_-* &quot;-&quot;_-;_-@_-"/>
    <numFmt numFmtId="176" formatCode="_-* #,##0.00_-;\-* #,##0.00_-;_-* &quot;-&quot;_-;_-@_-"/>
    <numFmt numFmtId="177" formatCode="#,##0.0"/>
    <numFmt numFmtId="178" formatCode="#,##0.000"/>
    <numFmt numFmtId="179" formatCode="0.0"/>
    <numFmt numFmtId="180" formatCode="0.0%"/>
    <numFmt numFmtId="181" formatCode="0.000"/>
    <numFmt numFmtId="182" formatCode="0.0000"/>
    <numFmt numFmtId="183" formatCode="[$-410]dddd\ d\ mmmm\ yyyy"/>
    <numFmt numFmtId="184" formatCode="h\.mm\.ss"/>
    <numFmt numFmtId="185" formatCode="0.0000%"/>
    <numFmt numFmtId="186" formatCode="_-* #,##0.0_-;\-* #,##0.0_-;_-* &quot;-&quot;??_-;_-@_-"/>
    <numFmt numFmtId="187" formatCode="_-* #,##0_-;\-* #,##0_-;_-* &quot;-&quot;??_-;_-@_-"/>
    <numFmt numFmtId="188" formatCode="0.000%"/>
    <numFmt numFmtId="189" formatCode="0.000000"/>
    <numFmt numFmtId="190" formatCode="0.00000"/>
    <numFmt numFmtId="191" formatCode="[$-410]mmm\-yy;@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171" fontId="0" fillId="0" borderId="0" applyFont="0" applyFill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 vertical="center" wrapText="1"/>
    </xf>
    <xf numFmtId="3" fontId="5" fillId="0" borderId="10" xfId="0" applyNumberFormat="1" applyFont="1" applyBorder="1" applyAlignment="1">
      <alignment horizontal="center" vertical="center"/>
    </xf>
    <xf numFmtId="1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" fontId="14" fillId="33" borderId="12" xfId="0" applyNumberFormat="1" applyFont="1" applyFill="1" applyBorder="1" applyAlignment="1">
      <alignment horizontal="center" vertical="center"/>
    </xf>
    <xf numFmtId="1" fontId="14" fillId="33" borderId="13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/>
    </xf>
    <xf numFmtId="1" fontId="14" fillId="34" borderId="15" xfId="0" applyNumberFormat="1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horizontal="center" vertical="center"/>
    </xf>
    <xf numFmtId="3" fontId="5" fillId="34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1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 vertical="center"/>
    </xf>
    <xf numFmtId="0" fontId="1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187" fontId="0" fillId="0" borderId="0" xfId="46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0" fontId="0" fillId="0" borderId="0" xfId="0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textRotation="90"/>
    </xf>
    <xf numFmtId="1" fontId="14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/>
    </xf>
    <xf numFmtId="0" fontId="14" fillId="0" borderId="17" xfId="0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12" fillId="34" borderId="2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35" borderId="21" xfId="0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/>
    </xf>
    <xf numFmtId="3" fontId="18" fillId="34" borderId="10" xfId="0" applyNumberFormat="1" applyFont="1" applyFill="1" applyBorder="1" applyAlignment="1">
      <alignment horizontal="center" vertical="center"/>
    </xf>
    <xf numFmtId="1" fontId="19" fillId="0" borderId="10" xfId="0" applyNumberFormat="1" applyFont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/>
    </xf>
    <xf numFmtId="10" fontId="18" fillId="33" borderId="1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10" fontId="18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6" fillId="33" borderId="1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3" fontId="16" fillId="0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3" fontId="21" fillId="36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 textRotation="90"/>
    </xf>
    <xf numFmtId="0" fontId="12" fillId="34" borderId="22" xfId="0" applyFont="1" applyFill="1" applyBorder="1" applyAlignment="1">
      <alignment horizontal="center" vertical="center" textRotation="90"/>
    </xf>
    <xf numFmtId="0" fontId="12" fillId="34" borderId="23" xfId="0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0" fontId="6" fillId="0" borderId="10" xfId="0" applyFont="1" applyBorder="1" applyAlignment="1">
      <alignment vertical="center" textRotation="90"/>
    </xf>
    <xf numFmtId="0" fontId="6" fillId="33" borderId="10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textRotation="90"/>
    </xf>
    <xf numFmtId="0" fontId="6" fillId="0" borderId="16" xfId="0" applyFont="1" applyBorder="1" applyAlignment="1">
      <alignment vertical="center" textRotation="90"/>
    </xf>
    <xf numFmtId="0" fontId="6" fillId="33" borderId="16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"/>
  <sheetViews>
    <sheetView view="pageLayout" workbookViewId="0" topLeftCell="A1">
      <selection activeCell="C16" sqref="C16"/>
    </sheetView>
  </sheetViews>
  <sheetFormatPr defaultColWidth="9.140625" defaultRowHeight="12.75"/>
  <cols>
    <col min="1" max="1" width="20.7109375" style="19" customWidth="1"/>
    <col min="2" max="2" width="37.28125" style="19" customWidth="1"/>
    <col min="3" max="3" width="23.421875" style="19" customWidth="1"/>
    <col min="4" max="4" width="28.140625" style="29" customWidth="1"/>
    <col min="5" max="8" width="9.140625" style="19" customWidth="1"/>
    <col min="9" max="9" width="11.8515625" style="19" customWidth="1"/>
    <col min="10" max="10" width="13.28125" style="19" customWidth="1"/>
    <col min="11" max="16384" width="9.140625" style="19" customWidth="1"/>
  </cols>
  <sheetData>
    <row r="1" spans="1:4" ht="18.75">
      <c r="A1" s="105" t="s">
        <v>13</v>
      </c>
      <c r="B1" s="105"/>
      <c r="C1" s="75"/>
      <c r="D1" s="75"/>
    </row>
    <row r="2" spans="1:4" ht="15.75">
      <c r="A2" s="106" t="s">
        <v>35</v>
      </c>
      <c r="B2" s="106"/>
      <c r="C2" s="75"/>
      <c r="D2" s="75"/>
    </row>
    <row r="3" ht="13.5" thickBot="1"/>
    <row r="4" spans="1:2" ht="12.75">
      <c r="A4" s="85" t="s">
        <v>7</v>
      </c>
      <c r="B4" s="85" t="s">
        <v>31</v>
      </c>
    </row>
    <row r="5" spans="1:2" ht="14.25">
      <c r="A5" s="95" t="s">
        <v>3</v>
      </c>
      <c r="B5" s="102">
        <v>219</v>
      </c>
    </row>
    <row r="6" spans="1:2" ht="14.25">
      <c r="A6" s="95" t="s">
        <v>25</v>
      </c>
      <c r="B6" s="102">
        <v>23406</v>
      </c>
    </row>
    <row r="7" spans="1:2" ht="14.25">
      <c r="A7" s="95" t="s">
        <v>26</v>
      </c>
      <c r="B7" s="102">
        <v>13183</v>
      </c>
    </row>
    <row r="8" spans="1:2" ht="14.25">
      <c r="A8" s="95" t="s">
        <v>27</v>
      </c>
      <c r="B8" s="102">
        <v>158</v>
      </c>
    </row>
    <row r="9" spans="1:3" ht="31.5">
      <c r="A9" s="103" t="s">
        <v>24</v>
      </c>
      <c r="B9" s="104">
        <f>SUM(B5:B8)</f>
        <v>36966</v>
      </c>
      <c r="C9" s="102"/>
    </row>
  </sheetData>
  <sheetProtection/>
  <mergeCells count="2">
    <mergeCell ref="A1:B1"/>
    <mergeCell ref="A2:B2"/>
  </mergeCells>
  <printOptions horizontalCentered="1"/>
  <pageMargins left="0.4724409448818898" right="0.5511811023622047" top="1.5748031496062993" bottom="0.984251968503937" header="0.31496062992125984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27" sqref="C27"/>
    </sheetView>
  </sheetViews>
  <sheetFormatPr defaultColWidth="9.140625" defaultRowHeight="12.75"/>
  <cols>
    <col min="2" max="2" width="18.421875" style="0" customWidth="1"/>
    <col min="3" max="3" width="22.00390625" style="0" customWidth="1"/>
  </cols>
  <sheetData>
    <row r="1" spans="1:7" ht="51.75" customHeight="1" thickBot="1">
      <c r="A1" s="91" t="s">
        <v>65</v>
      </c>
      <c r="B1" s="76"/>
      <c r="C1" s="76"/>
      <c r="D1" s="3"/>
      <c r="G1" s="44"/>
    </row>
    <row r="2" spans="1:7" ht="32.25" thickBot="1">
      <c r="A2" s="12"/>
      <c r="B2" s="23"/>
      <c r="C2" s="80" t="s">
        <v>6</v>
      </c>
      <c r="D2" s="12"/>
      <c r="G2" s="44"/>
    </row>
    <row r="3" spans="1:7" ht="15.75">
      <c r="A3" s="107">
        <v>2019</v>
      </c>
      <c r="B3" s="25" t="s">
        <v>3</v>
      </c>
      <c r="C3" s="81">
        <v>22</v>
      </c>
      <c r="D3" s="1"/>
      <c r="E3" s="43"/>
      <c r="F3" s="43"/>
      <c r="G3" s="43"/>
    </row>
    <row r="4" spans="1:7" ht="15.75">
      <c r="A4" s="108"/>
      <c r="B4" s="20" t="s">
        <v>15</v>
      </c>
      <c r="C4" s="82">
        <v>419</v>
      </c>
      <c r="D4" s="1"/>
      <c r="E4" s="43"/>
      <c r="F4" s="43"/>
      <c r="G4" s="43"/>
    </row>
    <row r="5" spans="1:7" ht="15.75">
      <c r="A5" s="108"/>
      <c r="B5" s="20" t="s">
        <v>16</v>
      </c>
      <c r="C5" s="82">
        <v>352</v>
      </c>
      <c r="D5" s="1"/>
      <c r="E5" s="43"/>
      <c r="F5" s="43"/>
      <c r="G5" s="43"/>
    </row>
    <row r="6" spans="1:7" ht="15.75">
      <c r="A6" s="108"/>
      <c r="B6" s="20" t="s">
        <v>17</v>
      </c>
      <c r="C6" s="82">
        <v>1</v>
      </c>
      <c r="D6" s="1"/>
      <c r="E6" s="43"/>
      <c r="F6" s="43"/>
      <c r="G6" s="43"/>
    </row>
    <row r="7" spans="1:4" ht="16.5" thickBot="1">
      <c r="A7" s="109"/>
      <c r="B7" s="21" t="s">
        <v>5</v>
      </c>
      <c r="C7" s="26">
        <f>SUM(C3:C6)</f>
        <v>794</v>
      </c>
      <c r="D7" s="1"/>
    </row>
    <row r="8" spans="1:4" s="62" customFormat="1" ht="16.5" thickBot="1">
      <c r="A8" s="77"/>
      <c r="B8" s="78"/>
      <c r="C8" s="78"/>
      <c r="D8" s="65"/>
    </row>
    <row r="9" spans="1:4" ht="32.25" thickBot="1">
      <c r="A9" s="1"/>
      <c r="B9" s="1"/>
      <c r="C9" s="80" t="s">
        <v>6</v>
      </c>
      <c r="D9" s="1"/>
    </row>
    <row r="10" spans="1:7" ht="15.75">
      <c r="A10" s="107">
        <v>2020</v>
      </c>
      <c r="B10" s="25" t="s">
        <v>3</v>
      </c>
      <c r="C10" s="81">
        <v>29</v>
      </c>
      <c r="E10" s="43"/>
      <c r="F10" s="43"/>
      <c r="G10" s="43"/>
    </row>
    <row r="11" spans="1:7" ht="15.75">
      <c r="A11" s="108"/>
      <c r="B11" s="20" t="s">
        <v>15</v>
      </c>
      <c r="C11" s="82">
        <v>896</v>
      </c>
      <c r="D11" s="43"/>
      <c r="E11" s="43"/>
      <c r="F11" s="43"/>
      <c r="G11" s="43"/>
    </row>
    <row r="12" spans="1:7" ht="15.75">
      <c r="A12" s="108"/>
      <c r="B12" s="20" t="s">
        <v>16</v>
      </c>
      <c r="C12" s="82">
        <v>669</v>
      </c>
      <c r="D12" s="43"/>
      <c r="E12" s="43"/>
      <c r="F12" s="43"/>
      <c r="G12" s="43"/>
    </row>
    <row r="13" spans="1:7" ht="15.75">
      <c r="A13" s="108"/>
      <c r="B13" s="20" t="s">
        <v>17</v>
      </c>
      <c r="C13" s="82">
        <v>2</v>
      </c>
      <c r="D13" s="43"/>
      <c r="E13" s="43"/>
      <c r="F13" s="43"/>
      <c r="G13" s="43"/>
    </row>
    <row r="14" spans="1:7" ht="16.5" thickBot="1">
      <c r="A14" s="109"/>
      <c r="B14" s="21" t="s">
        <v>5</v>
      </c>
      <c r="C14" s="26">
        <f>SUM(C10:C13)</f>
        <v>1596</v>
      </c>
      <c r="D14" s="43"/>
      <c r="E14" s="43"/>
      <c r="F14" s="43"/>
      <c r="G14" s="43"/>
    </row>
    <row r="15" spans="1:7" s="62" customFormat="1" ht="16.5" thickBot="1">
      <c r="A15" s="77"/>
      <c r="B15" s="78"/>
      <c r="C15" s="78"/>
      <c r="D15" s="79"/>
      <c r="E15" s="79"/>
      <c r="F15" s="79"/>
      <c r="G15" s="79"/>
    </row>
    <row r="16" spans="1:4" ht="32.25" thickBot="1">
      <c r="A16" s="1"/>
      <c r="B16" s="1"/>
      <c r="C16" s="24" t="s">
        <v>6</v>
      </c>
      <c r="D16" s="1"/>
    </row>
    <row r="17" spans="1:7" ht="15.75">
      <c r="A17" s="107">
        <v>2021</v>
      </c>
      <c r="B17" s="25" t="s">
        <v>3</v>
      </c>
      <c r="C17" s="81">
        <v>25</v>
      </c>
      <c r="D17" s="1"/>
      <c r="E17" s="43"/>
      <c r="F17" s="43"/>
      <c r="G17" s="43"/>
    </row>
    <row r="18" spans="1:7" ht="15.75">
      <c r="A18" s="108"/>
      <c r="B18" s="20" t="s">
        <v>15</v>
      </c>
      <c r="C18" s="82">
        <v>859</v>
      </c>
      <c r="D18" s="1"/>
      <c r="E18" s="43"/>
      <c r="F18" s="43"/>
      <c r="G18" s="43"/>
    </row>
    <row r="19" spans="1:7" ht="15.75">
      <c r="A19" s="108"/>
      <c r="B19" s="20" t="s">
        <v>16</v>
      </c>
      <c r="C19" s="82">
        <v>685</v>
      </c>
      <c r="D19" s="1"/>
      <c r="E19" s="43"/>
      <c r="F19" s="43"/>
      <c r="G19" s="43"/>
    </row>
    <row r="20" spans="1:7" ht="15.75">
      <c r="A20" s="108"/>
      <c r="B20" s="20" t="s">
        <v>17</v>
      </c>
      <c r="C20" s="82">
        <v>2</v>
      </c>
      <c r="D20" s="1"/>
      <c r="E20" s="43"/>
      <c r="F20" s="43"/>
      <c r="G20" s="43"/>
    </row>
    <row r="21" spans="1:7" ht="16.5" thickBot="1">
      <c r="A21" s="109"/>
      <c r="B21" s="21" t="s">
        <v>5</v>
      </c>
      <c r="C21" s="26">
        <f>SUM(C17:C20)</f>
        <v>1571</v>
      </c>
      <c r="D21" s="1"/>
      <c r="E21" s="43"/>
      <c r="F21" s="43"/>
      <c r="G21" s="43"/>
    </row>
    <row r="22" spans="1:4" ht="15.75">
      <c r="A22" s="1"/>
      <c r="B22" s="1"/>
      <c r="C22" s="30"/>
      <c r="D22" s="1"/>
    </row>
    <row r="23" spans="1:3" ht="16.5" thickBot="1">
      <c r="A23" s="1"/>
      <c r="B23" s="1"/>
      <c r="C23" s="30"/>
    </row>
    <row r="24" spans="1:3" ht="32.25" thickBot="1">
      <c r="A24" s="1"/>
      <c r="B24" s="22" t="s">
        <v>73</v>
      </c>
      <c r="C24" s="83">
        <f>SUM(C7+C14+C21)</f>
        <v>3961</v>
      </c>
    </row>
  </sheetData>
  <sheetProtection/>
  <mergeCells count="3">
    <mergeCell ref="A10:A14"/>
    <mergeCell ref="A17:A21"/>
    <mergeCell ref="A3:A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15.421875" style="0" bestFit="1" customWidth="1"/>
    <col min="2" max="2" width="9.7109375" style="0" bestFit="1" customWidth="1"/>
    <col min="3" max="3" width="12.57421875" style="0" customWidth="1"/>
    <col min="4" max="4" width="9.421875" style="0" bestFit="1" customWidth="1"/>
    <col min="5" max="5" width="10.57421875" style="0" bestFit="1" customWidth="1"/>
    <col min="6" max="6" width="10.7109375" style="0" bestFit="1" customWidth="1"/>
    <col min="7" max="7" width="10.7109375" style="0" customWidth="1"/>
    <col min="8" max="8" width="11.28125" style="0" bestFit="1" customWidth="1"/>
    <col min="9" max="9" width="9.7109375" style="0" bestFit="1" customWidth="1"/>
    <col min="10" max="10" width="12.57421875" style="0" customWidth="1"/>
    <col min="11" max="11" width="15.8515625" style="0" customWidth="1"/>
    <col min="12" max="12" width="15.57421875" style="0" customWidth="1"/>
  </cols>
  <sheetData>
    <row r="1" spans="1:12" ht="18.75">
      <c r="A1" s="105" t="s">
        <v>13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11"/>
    </row>
    <row r="2" spans="1:12" ht="15.75">
      <c r="A2" s="106" t="s">
        <v>36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11"/>
    </row>
    <row r="3" spans="1:11" ht="15.75">
      <c r="A3" s="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59.25" customHeight="1">
      <c r="A4" s="112" t="s">
        <v>44</v>
      </c>
      <c r="B4" s="112"/>
      <c r="C4" s="110" t="s">
        <v>28</v>
      </c>
      <c r="D4" s="113"/>
      <c r="E4" s="110" t="s">
        <v>9</v>
      </c>
      <c r="F4" s="110"/>
      <c r="G4" s="110" t="s">
        <v>32</v>
      </c>
      <c r="H4" s="110"/>
      <c r="I4" s="114" t="s">
        <v>14</v>
      </c>
      <c r="J4" s="112" t="s">
        <v>45</v>
      </c>
      <c r="K4" s="117" t="s">
        <v>46</v>
      </c>
      <c r="L4" s="112" t="s">
        <v>37</v>
      </c>
    </row>
    <row r="5" spans="1:12" ht="37.5" customHeight="1">
      <c r="A5" s="7" t="s">
        <v>4</v>
      </c>
      <c r="B5" s="7" t="s">
        <v>0</v>
      </c>
      <c r="C5" s="5" t="s">
        <v>1</v>
      </c>
      <c r="D5" s="5" t="s">
        <v>2</v>
      </c>
      <c r="E5" s="4" t="s">
        <v>8</v>
      </c>
      <c r="F5" s="4" t="s">
        <v>10</v>
      </c>
      <c r="G5" s="4" t="s">
        <v>33</v>
      </c>
      <c r="H5" s="4" t="s">
        <v>34</v>
      </c>
      <c r="I5" s="115"/>
      <c r="J5" s="116"/>
      <c r="K5" s="118"/>
      <c r="L5" s="116"/>
    </row>
    <row r="6" spans="1:12" ht="30.75" customHeight="1">
      <c r="A6" s="8" t="s">
        <v>3</v>
      </c>
      <c r="B6" s="86">
        <f>+'Tabella1 - Generale'!B5</f>
        <v>219</v>
      </c>
      <c r="C6" s="89">
        <v>0</v>
      </c>
      <c r="D6" s="89">
        <v>0</v>
      </c>
      <c r="E6" s="88">
        <v>0</v>
      </c>
      <c r="F6" s="88">
        <v>0</v>
      </c>
      <c r="G6" s="88">
        <v>0</v>
      </c>
      <c r="H6" s="10">
        <v>0</v>
      </c>
      <c r="I6" s="10">
        <f>+'tabella2 - cessazioni'!C3</f>
        <v>22</v>
      </c>
      <c r="J6" s="87">
        <f>+B6+C6-D6+E6-F6+H6-I6-G6</f>
        <v>197</v>
      </c>
      <c r="K6" s="14">
        <f>(J6-B6)/B6</f>
        <v>-0.1004566210045662</v>
      </c>
      <c r="L6" s="87">
        <v>1040</v>
      </c>
    </row>
    <row r="7" spans="1:12" ht="20.25" customHeight="1">
      <c r="A7" s="9" t="s">
        <v>18</v>
      </c>
      <c r="B7" s="86">
        <f>+'Tabella1 - Generale'!B6</f>
        <v>23406</v>
      </c>
      <c r="C7" s="88">
        <v>31</v>
      </c>
      <c r="D7" s="88">
        <v>70</v>
      </c>
      <c r="E7" s="88">
        <v>0</v>
      </c>
      <c r="F7" s="88">
        <v>0</v>
      </c>
      <c r="G7" s="88">
        <v>0</v>
      </c>
      <c r="H7" s="10">
        <v>140</v>
      </c>
      <c r="I7" s="10">
        <f>+'tabella2 - cessazioni'!C4</f>
        <v>419</v>
      </c>
      <c r="J7" s="87">
        <f>+B7+C7-D7+E7-F7+H7-I7-G7</f>
        <v>23088</v>
      </c>
      <c r="K7" s="14">
        <f>(J7-B7)/B7</f>
        <v>-0.013586259933350423</v>
      </c>
      <c r="L7" s="87">
        <v>26544</v>
      </c>
    </row>
    <row r="8" spans="1:12" ht="21.75" customHeight="1">
      <c r="A8" s="9" t="s">
        <v>19</v>
      </c>
      <c r="B8" s="86">
        <f>+'Tabella1 - Generale'!B7</f>
        <v>13183</v>
      </c>
      <c r="C8" s="88">
        <v>38</v>
      </c>
      <c r="D8" s="88">
        <v>30</v>
      </c>
      <c r="E8" s="88">
        <v>0</v>
      </c>
      <c r="F8" s="88">
        <v>0</v>
      </c>
      <c r="G8" s="88">
        <v>0</v>
      </c>
      <c r="H8" s="10">
        <v>20</v>
      </c>
      <c r="I8" s="10">
        <f>+'tabella2 - cessazioni'!C5</f>
        <v>352</v>
      </c>
      <c r="J8" s="87">
        <f>+B8+C8-D8+E8-F8+H8-I8-G8</f>
        <v>12859</v>
      </c>
      <c r="K8" s="14">
        <f>(J8-B8)/B8</f>
        <v>-0.02457710688007282</v>
      </c>
      <c r="L8" s="87">
        <v>17065</v>
      </c>
    </row>
    <row r="9" spans="1:12" ht="30.75" customHeight="1">
      <c r="A9" s="9" t="s">
        <v>20</v>
      </c>
      <c r="B9" s="86">
        <f>+'Tabella1 - Generale'!B8</f>
        <v>158</v>
      </c>
      <c r="C9" s="88">
        <v>1</v>
      </c>
      <c r="D9" s="88">
        <v>0</v>
      </c>
      <c r="E9" s="88">
        <v>0</v>
      </c>
      <c r="F9" s="88">
        <v>0</v>
      </c>
      <c r="G9" s="88">
        <v>0</v>
      </c>
      <c r="H9" s="10">
        <v>20</v>
      </c>
      <c r="I9" s="10">
        <f>+'tabella2 - cessazioni'!C6</f>
        <v>1</v>
      </c>
      <c r="J9" s="87">
        <f>+B9+C9-D9+E9-F9+H9-I9-G9</f>
        <v>178</v>
      </c>
      <c r="K9" s="14">
        <f>(J9-B9)/B9</f>
        <v>0.12658227848101267</v>
      </c>
      <c r="L9" s="87">
        <v>185</v>
      </c>
    </row>
    <row r="10" spans="1:12" ht="27.75" customHeight="1">
      <c r="A10" s="15" t="s">
        <v>5</v>
      </c>
      <c r="B10" s="87">
        <f>SUM(B6:B9)</f>
        <v>36966</v>
      </c>
      <c r="C10" s="87">
        <f aca="true" t="shared" si="0" ref="C10:I10">SUM(C6:C9)</f>
        <v>70</v>
      </c>
      <c r="D10" s="87">
        <f t="shared" si="0"/>
        <v>100</v>
      </c>
      <c r="E10" s="87">
        <f t="shared" si="0"/>
        <v>0</v>
      </c>
      <c r="F10" s="87">
        <f t="shared" si="0"/>
        <v>0</v>
      </c>
      <c r="G10" s="87">
        <f t="shared" si="0"/>
        <v>0</v>
      </c>
      <c r="H10" s="27">
        <f t="shared" si="0"/>
        <v>180</v>
      </c>
      <c r="I10" s="27">
        <f t="shared" si="0"/>
        <v>794</v>
      </c>
      <c r="J10" s="87">
        <f>+B10+C10-D10+E10-F10+H10-I10-G10</f>
        <v>36322</v>
      </c>
      <c r="K10" s="14">
        <f>(J10-B10)/B10</f>
        <v>-0.0174214142725748</v>
      </c>
      <c r="L10" s="87">
        <f>SUM(L6:L9)</f>
        <v>44834</v>
      </c>
    </row>
    <row r="11" spans="1:11" ht="15.75">
      <c r="A11" s="67"/>
      <c r="B11" s="42"/>
      <c r="C11" s="42"/>
      <c r="D11" s="42"/>
      <c r="E11" s="42"/>
      <c r="F11" s="42"/>
      <c r="G11" s="42"/>
      <c r="H11" s="42"/>
      <c r="I11" s="42"/>
      <c r="J11" s="68"/>
      <c r="K11" s="1"/>
    </row>
    <row r="12" spans="1:10" ht="12.75">
      <c r="A12" s="63"/>
      <c r="B12" s="53"/>
      <c r="C12" s="44"/>
      <c r="D12" s="44"/>
      <c r="E12" s="44"/>
      <c r="F12" s="44"/>
      <c r="G12" s="44"/>
      <c r="H12" s="53"/>
      <c r="I12" s="53"/>
      <c r="J12" s="53"/>
    </row>
    <row r="13" spans="1:10" ht="12.75">
      <c r="A13" s="50"/>
      <c r="B13" s="47"/>
      <c r="C13" s="46"/>
      <c r="D13" s="46"/>
      <c r="E13" s="46"/>
      <c r="F13" s="46"/>
      <c r="G13" s="46"/>
      <c r="H13" s="46"/>
      <c r="I13" s="46"/>
      <c r="J13" s="46"/>
    </row>
    <row r="14" spans="1:10" ht="12.75">
      <c r="A14" s="63"/>
      <c r="B14" s="53"/>
      <c r="C14" s="46"/>
      <c r="D14" s="46"/>
      <c r="E14" s="46"/>
      <c r="F14" s="46"/>
      <c r="G14" s="46"/>
      <c r="H14" s="53"/>
      <c r="I14" s="53"/>
      <c r="J14" s="53"/>
    </row>
    <row r="15" spans="1:10" ht="12.75">
      <c r="A15" s="19"/>
      <c r="B15" s="64"/>
      <c r="C15" s="46"/>
      <c r="D15" s="46"/>
      <c r="E15" s="46"/>
      <c r="F15" s="46"/>
      <c r="G15" s="46"/>
      <c r="H15" s="53"/>
      <c r="I15" s="64"/>
      <c r="J15" s="64"/>
    </row>
    <row r="16" spans="1:10" ht="12.75">
      <c r="A16" s="19"/>
      <c r="B16" s="64"/>
      <c r="C16" s="46"/>
      <c r="D16" s="46"/>
      <c r="E16" s="46"/>
      <c r="F16" s="46"/>
      <c r="G16" s="46"/>
      <c r="H16" s="53"/>
      <c r="I16" s="64"/>
      <c r="J16" s="64"/>
    </row>
    <row r="17" spans="1:10" ht="12.75">
      <c r="A17" s="19"/>
      <c r="B17" s="64"/>
      <c r="C17" s="46"/>
      <c r="D17" s="46"/>
      <c r="E17" s="46"/>
      <c r="F17" s="46"/>
      <c r="G17" s="46"/>
      <c r="H17" s="53"/>
      <c r="I17" s="64"/>
      <c r="J17" s="64"/>
    </row>
    <row r="18" spans="1:10" s="62" customFormat="1" ht="12.75">
      <c r="A18" s="56"/>
      <c r="B18" s="52"/>
      <c r="C18" s="74"/>
      <c r="D18" s="74"/>
      <c r="E18" s="74"/>
      <c r="F18" s="74"/>
      <c r="G18" s="74"/>
      <c r="H18" s="52"/>
      <c r="I18" s="52"/>
      <c r="J18" s="52"/>
    </row>
    <row r="19" spans="1:10" ht="12.75">
      <c r="A19" s="69"/>
      <c r="B19" s="69"/>
      <c r="C19" s="69"/>
      <c r="D19" s="69"/>
      <c r="E19" s="69"/>
      <c r="F19" s="69"/>
      <c r="G19" s="69"/>
      <c r="H19" s="69"/>
      <c r="I19" s="69"/>
      <c r="J19" s="69"/>
    </row>
    <row r="20" spans="1:10" ht="12.75">
      <c r="A20" s="69"/>
      <c r="B20" s="69"/>
      <c r="C20" s="69"/>
      <c r="D20" s="69"/>
      <c r="E20" s="69"/>
      <c r="F20" s="69"/>
      <c r="G20" s="69"/>
      <c r="H20" s="69"/>
      <c r="I20" s="69"/>
      <c r="J20" s="69"/>
    </row>
    <row r="21" spans="1:10" s="58" customFormat="1" ht="12.75">
      <c r="A21" s="70"/>
      <c r="B21" s="70"/>
      <c r="C21" s="70"/>
      <c r="D21" s="70"/>
      <c r="E21" s="70"/>
      <c r="F21" s="70"/>
      <c r="G21" s="70"/>
      <c r="H21" s="70"/>
      <c r="I21" s="71"/>
      <c r="J21" s="71"/>
    </row>
    <row r="22" spans="1:10" ht="12.75">
      <c r="A22" s="63"/>
      <c r="B22" s="46"/>
      <c r="C22" s="46"/>
      <c r="D22" s="46"/>
      <c r="E22" s="46"/>
      <c r="F22" s="46"/>
      <c r="G22" s="46"/>
      <c r="H22" s="46"/>
      <c r="I22" s="44"/>
      <c r="J22" s="44"/>
    </row>
    <row r="23" spans="1:10" ht="12.75">
      <c r="A23" s="19"/>
      <c r="B23" s="46"/>
      <c r="C23" s="72"/>
      <c r="D23" s="46"/>
      <c r="E23" s="73"/>
      <c r="F23" s="46"/>
      <c r="G23" s="46"/>
      <c r="H23" s="46"/>
      <c r="I23" s="44"/>
      <c r="J23" s="44"/>
    </row>
  </sheetData>
  <sheetProtection/>
  <mergeCells count="10">
    <mergeCell ref="G4:H4"/>
    <mergeCell ref="A1:L1"/>
    <mergeCell ref="A4:B4"/>
    <mergeCell ref="C4:D4"/>
    <mergeCell ref="E4:F4"/>
    <mergeCell ref="I4:I5"/>
    <mergeCell ref="J4:J5"/>
    <mergeCell ref="K4:K5"/>
    <mergeCell ref="L4:L5"/>
    <mergeCell ref="A2:L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10.421875" style="0" customWidth="1"/>
    <col min="2" max="2" width="9.8515625" style="0" bestFit="1" customWidth="1"/>
    <col min="3" max="6" width="9.28125" style="0" bestFit="1" customWidth="1"/>
    <col min="7" max="7" width="9.28125" style="0" customWidth="1"/>
    <col min="8" max="9" width="9.28125" style="0" bestFit="1" customWidth="1"/>
    <col min="10" max="10" width="12.421875" style="0" customWidth="1"/>
    <col min="11" max="11" width="14.00390625" style="0" customWidth="1"/>
    <col min="12" max="12" width="12.8515625" style="0" customWidth="1"/>
  </cols>
  <sheetData>
    <row r="1" spans="1:12" ht="18.75">
      <c r="A1" s="105" t="s">
        <v>13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11"/>
    </row>
    <row r="2" spans="1:12" ht="21.75" customHeight="1">
      <c r="A2" s="106" t="s">
        <v>43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11"/>
    </row>
    <row r="3" spans="1:11" ht="9.75" customHeight="1">
      <c r="A3" s="3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63.75" customHeight="1">
      <c r="A4" s="122" t="s">
        <v>47</v>
      </c>
      <c r="B4" s="123"/>
      <c r="C4" s="110" t="s">
        <v>28</v>
      </c>
      <c r="D4" s="113"/>
      <c r="E4" s="124" t="s">
        <v>9</v>
      </c>
      <c r="F4" s="125"/>
      <c r="G4" s="110" t="s">
        <v>32</v>
      </c>
      <c r="H4" s="110"/>
      <c r="I4" s="119" t="s">
        <v>14</v>
      </c>
      <c r="J4" s="117" t="s">
        <v>48</v>
      </c>
      <c r="K4" s="117" t="s">
        <v>49</v>
      </c>
      <c r="L4" s="112" t="s">
        <v>37</v>
      </c>
    </row>
    <row r="5" spans="1:12" ht="36.75" customHeight="1">
      <c r="A5" s="7" t="s">
        <v>4</v>
      </c>
      <c r="B5" s="7" t="s">
        <v>0</v>
      </c>
      <c r="C5" s="5" t="s">
        <v>1</v>
      </c>
      <c r="D5" s="5" t="s">
        <v>2</v>
      </c>
      <c r="E5" s="4" t="s">
        <v>8</v>
      </c>
      <c r="F5" s="4" t="s">
        <v>10</v>
      </c>
      <c r="G5" s="4" t="s">
        <v>33</v>
      </c>
      <c r="H5" s="4" t="s">
        <v>34</v>
      </c>
      <c r="I5" s="120"/>
      <c r="J5" s="121"/>
      <c r="K5" s="118"/>
      <c r="L5" s="116"/>
    </row>
    <row r="6" spans="1:12" ht="33.75" customHeight="1">
      <c r="A6" s="8" t="s">
        <v>3</v>
      </c>
      <c r="B6" s="13">
        <f>'tabella3 - movimentazione 2019'!J6</f>
        <v>197</v>
      </c>
      <c r="C6" s="32">
        <v>0</v>
      </c>
      <c r="D6" s="32">
        <v>0</v>
      </c>
      <c r="E6" s="10">
        <v>0</v>
      </c>
      <c r="F6" s="10">
        <v>0</v>
      </c>
      <c r="G6" s="88">
        <v>0</v>
      </c>
      <c r="H6" s="10">
        <f>150+10</f>
        <v>160</v>
      </c>
      <c r="I6" s="10">
        <f>+'tabella2 - cessazioni'!C10</f>
        <v>29</v>
      </c>
      <c r="J6" s="28">
        <f>+B6+C6-D6+E6-F6+H6-I6-G6</f>
        <v>328</v>
      </c>
      <c r="K6" s="14">
        <f>(J6-B6)/B6</f>
        <v>0.6649746192893401</v>
      </c>
      <c r="L6" s="87">
        <v>1040</v>
      </c>
    </row>
    <row r="7" spans="1:12" ht="21.75" customHeight="1">
      <c r="A7" s="9" t="s">
        <v>18</v>
      </c>
      <c r="B7" s="13">
        <f>'tabella3 - movimentazione 2019'!J7</f>
        <v>23088</v>
      </c>
      <c r="C7" s="10">
        <v>70</v>
      </c>
      <c r="D7" s="10">
        <v>70</v>
      </c>
      <c r="E7" s="10">
        <v>0</v>
      </c>
      <c r="F7" s="10">
        <v>0</v>
      </c>
      <c r="G7" s="88">
        <v>0</v>
      </c>
      <c r="H7" s="10">
        <f>510+296</f>
        <v>806</v>
      </c>
      <c r="I7" s="10">
        <f>+'tabella2 - cessazioni'!C11</f>
        <v>896</v>
      </c>
      <c r="J7" s="28">
        <f>+B7+C7-D7+E7-F7+H7-I7-G7</f>
        <v>22998</v>
      </c>
      <c r="K7" s="14">
        <f>(J7-B7)/B7</f>
        <v>-0.0038981288981288983</v>
      </c>
      <c r="L7" s="87">
        <v>26544</v>
      </c>
    </row>
    <row r="8" spans="1:12" ht="21" customHeight="1">
      <c r="A8" s="9" t="s">
        <v>19</v>
      </c>
      <c r="B8" s="13">
        <f>'tabella3 - movimentazione 2019'!J8</f>
        <v>12859</v>
      </c>
      <c r="C8" s="10">
        <v>30</v>
      </c>
      <c r="D8" s="10">
        <v>30</v>
      </c>
      <c r="E8" s="10">
        <v>0</v>
      </c>
      <c r="F8" s="10">
        <v>0</v>
      </c>
      <c r="G8" s="88">
        <v>0</v>
      </c>
      <c r="H8" s="10">
        <v>31</v>
      </c>
      <c r="I8" s="10">
        <f>+'tabella2 - cessazioni'!C12</f>
        <v>669</v>
      </c>
      <c r="J8" s="28">
        <f>+B8+C8-D8+E8-F8+H8-I8-G8</f>
        <v>12221</v>
      </c>
      <c r="K8" s="14">
        <f>(J8-B8)/B8</f>
        <v>-0.04961505560307956</v>
      </c>
      <c r="L8" s="87">
        <v>17065</v>
      </c>
    </row>
    <row r="9" spans="1:12" ht="23.25" customHeight="1">
      <c r="A9" s="9" t="s">
        <v>20</v>
      </c>
      <c r="B9" s="13">
        <f>'tabella3 - movimentazione 2019'!J9</f>
        <v>178</v>
      </c>
      <c r="C9" s="10">
        <v>0</v>
      </c>
      <c r="D9" s="10">
        <v>0</v>
      </c>
      <c r="E9" s="10">
        <v>0</v>
      </c>
      <c r="F9" s="10">
        <v>0</v>
      </c>
      <c r="G9" s="88">
        <v>0</v>
      </c>
      <c r="H9" s="10">
        <v>9</v>
      </c>
      <c r="I9" s="10">
        <f>+'tabella2 - cessazioni'!C13</f>
        <v>2</v>
      </c>
      <c r="J9" s="28">
        <f>+B9+C9-D9+E9-F9+H9-I9-G9</f>
        <v>185</v>
      </c>
      <c r="K9" s="14">
        <f>(J9-B9)/B9</f>
        <v>0.03932584269662921</v>
      </c>
      <c r="L9" s="87">
        <v>185</v>
      </c>
    </row>
    <row r="10" spans="1:12" ht="30" customHeight="1">
      <c r="A10" s="15" t="s">
        <v>5</v>
      </c>
      <c r="B10" s="27">
        <f>SUM(B6:B9)</f>
        <v>36322</v>
      </c>
      <c r="C10" s="27">
        <f aca="true" t="shared" si="0" ref="C10:I10">SUM(C6:C9)</f>
        <v>100</v>
      </c>
      <c r="D10" s="27">
        <f t="shared" si="0"/>
        <v>100</v>
      </c>
      <c r="E10" s="27">
        <f t="shared" si="0"/>
        <v>0</v>
      </c>
      <c r="F10" s="27">
        <f t="shared" si="0"/>
        <v>0</v>
      </c>
      <c r="G10" s="87">
        <f>SUM(G6:G9)</f>
        <v>0</v>
      </c>
      <c r="H10" s="27">
        <f>SUM(H6:H9)</f>
        <v>1006</v>
      </c>
      <c r="I10" s="27">
        <f t="shared" si="0"/>
        <v>1596</v>
      </c>
      <c r="J10" s="28">
        <f>+B10+C10-D10+E10-F10+H10-I10-G10</f>
        <v>35732</v>
      </c>
      <c r="K10" s="14">
        <f>(J10-B10)/B10</f>
        <v>-0.016243598920764275</v>
      </c>
      <c r="L10" s="87">
        <f>SUM(L6:L9)</f>
        <v>44834</v>
      </c>
    </row>
    <row r="11" spans="1:10" ht="15.75">
      <c r="A11" s="49"/>
      <c r="B11" s="1"/>
      <c r="C11" s="1"/>
      <c r="D11" s="1"/>
      <c r="E11" s="1"/>
      <c r="F11" s="1"/>
      <c r="G11" s="1"/>
      <c r="H11" s="1"/>
      <c r="I11" s="1"/>
      <c r="J11" s="11"/>
    </row>
    <row r="12" spans="1:10" s="62" customFormat="1" ht="12.75">
      <c r="A12" s="56"/>
      <c r="B12" s="52"/>
      <c r="C12" s="52"/>
      <c r="D12" s="52"/>
      <c r="E12" s="52"/>
      <c r="F12" s="52"/>
      <c r="G12" s="52"/>
      <c r="H12" s="52"/>
      <c r="I12" s="52"/>
      <c r="J12" s="52"/>
    </row>
    <row r="13" spans="1:10" ht="12.75">
      <c r="A13" s="50"/>
      <c r="B13" s="47"/>
      <c r="C13" s="46"/>
      <c r="D13" s="46"/>
      <c r="E13" s="46"/>
      <c r="F13" s="46"/>
      <c r="G13" s="46"/>
      <c r="H13" s="46"/>
      <c r="I13" s="46"/>
      <c r="J13" s="46"/>
    </row>
    <row r="14" spans="1:10" ht="12.75">
      <c r="A14" s="63"/>
      <c r="B14" s="53"/>
      <c r="C14" s="46"/>
      <c r="D14" s="46"/>
      <c r="E14" s="46"/>
      <c r="F14" s="46"/>
      <c r="G14" s="46"/>
      <c r="H14" s="53"/>
      <c r="I14" s="53"/>
      <c r="J14" s="53"/>
    </row>
    <row r="15" spans="1:10" ht="12.75">
      <c r="A15" s="19"/>
      <c r="B15" s="64"/>
      <c r="C15" s="46"/>
      <c r="D15" s="46"/>
      <c r="E15" s="46"/>
      <c r="F15" s="46"/>
      <c r="G15" s="46"/>
      <c r="H15" s="64"/>
      <c r="I15" s="64"/>
      <c r="J15" s="64"/>
    </row>
    <row r="16" spans="1:10" ht="12.75">
      <c r="A16" s="19"/>
      <c r="B16" s="64"/>
      <c r="C16" s="46"/>
      <c r="D16" s="46"/>
      <c r="E16" s="46"/>
      <c r="F16" s="46"/>
      <c r="G16" s="46"/>
      <c r="H16" s="64"/>
      <c r="I16" s="64"/>
      <c r="J16" s="64"/>
    </row>
    <row r="17" spans="1:10" ht="12.75">
      <c r="A17" s="19"/>
      <c r="B17" s="64"/>
      <c r="C17" s="46"/>
      <c r="D17" s="46"/>
      <c r="E17" s="46"/>
      <c r="F17" s="46"/>
      <c r="G17" s="46"/>
      <c r="H17" s="64"/>
      <c r="I17" s="64"/>
      <c r="J17" s="64"/>
    </row>
    <row r="18" spans="1:10" s="62" customFormat="1" ht="12.75">
      <c r="A18" s="56"/>
      <c r="B18" s="52"/>
      <c r="C18" s="52"/>
      <c r="D18" s="52"/>
      <c r="E18" s="52"/>
      <c r="F18" s="52"/>
      <c r="G18" s="52"/>
      <c r="H18" s="52"/>
      <c r="I18" s="52"/>
      <c r="J18" s="52"/>
    </row>
    <row r="19" spans="1:15" ht="12.75">
      <c r="A19" s="51"/>
      <c r="B19" s="52"/>
      <c r="C19" s="53"/>
      <c r="D19" s="53"/>
      <c r="E19" s="53"/>
      <c r="F19" s="53"/>
      <c r="G19" s="53"/>
      <c r="H19" s="53"/>
      <c r="I19" s="53"/>
      <c r="J19" s="52"/>
      <c r="K19" s="54"/>
      <c r="L19" s="45"/>
      <c r="M19" s="45"/>
      <c r="N19" s="45"/>
      <c r="O19" s="45"/>
    </row>
    <row r="20" spans="1:15" ht="12.75">
      <c r="A20" s="55"/>
      <c r="B20" s="52"/>
      <c r="C20" s="53"/>
      <c r="D20" s="53"/>
      <c r="E20" s="53"/>
      <c r="F20" s="53"/>
      <c r="G20" s="53"/>
      <c r="H20" s="53"/>
      <c r="I20" s="53"/>
      <c r="J20" s="52"/>
      <c r="K20" s="54"/>
      <c r="L20" s="45"/>
      <c r="M20" s="45"/>
      <c r="N20" s="45"/>
      <c r="O20" s="45"/>
    </row>
    <row r="21" spans="1:15" ht="12.75">
      <c r="A21" s="55"/>
      <c r="B21" s="52"/>
      <c r="C21" s="53"/>
      <c r="D21" s="53"/>
      <c r="E21" s="53"/>
      <c r="F21" s="53"/>
      <c r="G21" s="53"/>
      <c r="H21" s="53"/>
      <c r="I21" s="53"/>
      <c r="J21" s="52"/>
      <c r="K21" s="54"/>
      <c r="L21" s="45"/>
      <c r="M21" s="45"/>
      <c r="N21" s="45"/>
      <c r="O21" s="45"/>
    </row>
    <row r="22" spans="1:15" ht="14.25" customHeight="1">
      <c r="A22" s="63"/>
      <c r="B22" s="53"/>
      <c r="C22" s="44"/>
      <c r="D22" s="52"/>
      <c r="E22" s="52"/>
      <c r="F22" s="52"/>
      <c r="G22" s="52"/>
      <c r="H22" s="52"/>
      <c r="I22" s="52"/>
      <c r="J22" s="52"/>
      <c r="K22" s="54"/>
      <c r="L22" s="45"/>
      <c r="M22" s="45"/>
      <c r="N22" s="45"/>
      <c r="O22" s="45"/>
    </row>
    <row r="23" spans="1:15" ht="12.75">
      <c r="A23" s="19"/>
      <c r="B23" s="53"/>
      <c r="C23" s="44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</row>
    <row r="24" spans="1:15" ht="12.75">
      <c r="A24" s="19"/>
      <c r="B24" s="53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1:15" ht="12.75">
      <c r="A25" s="19"/>
      <c r="B25" s="53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</row>
    <row r="26" spans="1:10" s="62" customFormat="1" ht="12.75">
      <c r="A26" s="56"/>
      <c r="B26" s="53"/>
      <c r="C26" s="66"/>
      <c r="D26" s="45"/>
      <c r="E26" s="45"/>
      <c r="F26" s="45"/>
      <c r="G26" s="45"/>
      <c r="H26" s="45"/>
      <c r="I26" s="45"/>
      <c r="J26" s="45"/>
    </row>
  </sheetData>
  <sheetProtection/>
  <mergeCells count="10">
    <mergeCell ref="G4:H4"/>
    <mergeCell ref="L4:L5"/>
    <mergeCell ref="A2:L2"/>
    <mergeCell ref="A1:L1"/>
    <mergeCell ref="I4:I5"/>
    <mergeCell ref="J4:J5"/>
    <mergeCell ref="A4:B4"/>
    <mergeCell ref="C4:D4"/>
    <mergeCell ref="E4:F4"/>
    <mergeCell ref="K4:K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1.421875" style="0" customWidth="1"/>
    <col min="2" max="2" width="9.8515625" style="0" customWidth="1"/>
    <col min="10" max="10" width="12.7109375" style="0" customWidth="1"/>
    <col min="11" max="11" width="11.8515625" style="0" customWidth="1"/>
    <col min="12" max="12" width="12.8515625" style="0" customWidth="1"/>
  </cols>
  <sheetData>
    <row r="1" spans="1:12" ht="18.75">
      <c r="A1" s="105" t="s">
        <v>13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11"/>
    </row>
    <row r="2" spans="1:12" ht="39" customHeight="1">
      <c r="A2" s="126" t="s">
        <v>50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7"/>
    </row>
    <row r="3" spans="1:12" ht="59.25" customHeight="1">
      <c r="A3" s="112" t="s">
        <v>51</v>
      </c>
      <c r="B3" s="112"/>
      <c r="C3" s="110" t="s">
        <v>28</v>
      </c>
      <c r="D3" s="113"/>
      <c r="E3" s="110" t="s">
        <v>9</v>
      </c>
      <c r="F3" s="110"/>
      <c r="G3" s="110" t="s">
        <v>32</v>
      </c>
      <c r="H3" s="110"/>
      <c r="I3" s="114" t="s">
        <v>14</v>
      </c>
      <c r="J3" s="112" t="s">
        <v>52</v>
      </c>
      <c r="K3" s="117" t="s">
        <v>53</v>
      </c>
      <c r="L3" s="112" t="s">
        <v>37</v>
      </c>
    </row>
    <row r="4" spans="1:12" ht="63.75" customHeight="1">
      <c r="A4" s="7" t="s">
        <v>4</v>
      </c>
      <c r="B4" s="7" t="s">
        <v>0</v>
      </c>
      <c r="C4" s="5" t="s">
        <v>1</v>
      </c>
      <c r="D4" s="5" t="s">
        <v>2</v>
      </c>
      <c r="E4" s="4" t="s">
        <v>8</v>
      </c>
      <c r="F4" s="4" t="s">
        <v>10</v>
      </c>
      <c r="G4" s="4" t="s">
        <v>33</v>
      </c>
      <c r="H4" s="4" t="s">
        <v>34</v>
      </c>
      <c r="I4" s="115"/>
      <c r="J4" s="116"/>
      <c r="K4" s="118"/>
      <c r="L4" s="116"/>
    </row>
    <row r="5" spans="1:12" ht="40.5" customHeight="1">
      <c r="A5" s="8" t="s">
        <v>3</v>
      </c>
      <c r="B5" s="13">
        <f>'tabella 4 - movimentazione 2020'!J6</f>
        <v>328</v>
      </c>
      <c r="C5" s="32">
        <v>0</v>
      </c>
      <c r="D5" s="32">
        <v>0</v>
      </c>
      <c r="E5" s="10">
        <v>0</v>
      </c>
      <c r="F5" s="10">
        <v>0</v>
      </c>
      <c r="G5" s="10">
        <v>0</v>
      </c>
      <c r="H5" s="10">
        <f>175+45</f>
        <v>220</v>
      </c>
      <c r="I5" s="10">
        <f>+'tabella2 - cessazioni'!C17</f>
        <v>25</v>
      </c>
      <c r="J5" s="27">
        <f>+B5+C5-D5-E5+F5+H5-I5-G5</f>
        <v>523</v>
      </c>
      <c r="K5" s="14">
        <f>(J5-B5)/B5</f>
        <v>0.5945121951219512</v>
      </c>
      <c r="L5" s="87">
        <v>1040</v>
      </c>
    </row>
    <row r="6" spans="1:12" ht="27.75" customHeight="1">
      <c r="A6" s="9" t="s">
        <v>18</v>
      </c>
      <c r="B6" s="13">
        <f>'tabella 4 - movimentazione 2020'!J7</f>
        <v>22998</v>
      </c>
      <c r="C6" s="10">
        <v>70</v>
      </c>
      <c r="D6" s="10">
        <v>70</v>
      </c>
      <c r="E6" s="10">
        <v>0</v>
      </c>
      <c r="F6" s="10">
        <v>0</v>
      </c>
      <c r="G6" s="10">
        <v>0</v>
      </c>
      <c r="H6" s="10">
        <v>1000</v>
      </c>
      <c r="I6" s="10">
        <f>+'tabella2 - cessazioni'!C18</f>
        <v>859</v>
      </c>
      <c r="J6" s="27">
        <f>+B6+C6-D6-E6+F6+H6-I6-G6</f>
        <v>23139</v>
      </c>
      <c r="K6" s="14">
        <f>(J6-B6)/B6</f>
        <v>0.006130967910253066</v>
      </c>
      <c r="L6" s="87">
        <v>26544</v>
      </c>
    </row>
    <row r="7" spans="1:12" ht="22.5" customHeight="1">
      <c r="A7" s="9" t="s">
        <v>19</v>
      </c>
      <c r="B7" s="13">
        <f>'tabella 4 - movimentazione 2020'!J8</f>
        <v>12221</v>
      </c>
      <c r="C7" s="10">
        <v>30</v>
      </c>
      <c r="D7" s="10">
        <v>30</v>
      </c>
      <c r="E7" s="10">
        <v>0</v>
      </c>
      <c r="F7" s="10">
        <v>0</v>
      </c>
      <c r="G7" s="10">
        <v>0</v>
      </c>
      <c r="H7" s="10">
        <v>38</v>
      </c>
      <c r="I7" s="10">
        <f>+'tabella2 - cessazioni'!C19</f>
        <v>685</v>
      </c>
      <c r="J7" s="27">
        <f>+B7+C7-D7-E7+F7+H7-I7-G7</f>
        <v>11574</v>
      </c>
      <c r="K7" s="14">
        <f>(J7-B7)/B7</f>
        <v>-0.05294165780214385</v>
      </c>
      <c r="L7" s="87">
        <v>17065</v>
      </c>
    </row>
    <row r="8" spans="1:12" ht="23.25" customHeight="1">
      <c r="A8" s="9" t="s">
        <v>20</v>
      </c>
      <c r="B8" s="13">
        <f>'tabella 4 - movimentazione 2020'!J9</f>
        <v>185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2</v>
      </c>
      <c r="I8" s="10">
        <f>+'tabella2 - cessazioni'!C20</f>
        <v>2</v>
      </c>
      <c r="J8" s="27">
        <f>+B8+C8-D8-E8+F8+H8-I8-G8</f>
        <v>185</v>
      </c>
      <c r="K8" s="14">
        <f>(J8-B8)/B8</f>
        <v>0</v>
      </c>
      <c r="L8" s="87">
        <v>185</v>
      </c>
    </row>
    <row r="9" spans="1:12" ht="30.75" customHeight="1">
      <c r="A9" s="15" t="s">
        <v>5</v>
      </c>
      <c r="B9" s="27">
        <f>SUM(B5:B8)</f>
        <v>35732</v>
      </c>
      <c r="C9" s="27">
        <f aca="true" t="shared" si="0" ref="C9:I9">SUM(C5:C8)</f>
        <v>100</v>
      </c>
      <c r="D9" s="27">
        <f t="shared" si="0"/>
        <v>100</v>
      </c>
      <c r="E9" s="27">
        <f t="shared" si="0"/>
        <v>0</v>
      </c>
      <c r="F9" s="27">
        <f t="shared" si="0"/>
        <v>0</v>
      </c>
      <c r="G9" s="27">
        <f t="shared" si="0"/>
        <v>0</v>
      </c>
      <c r="H9" s="27">
        <f t="shared" si="0"/>
        <v>1260</v>
      </c>
      <c r="I9" s="27">
        <f t="shared" si="0"/>
        <v>1571</v>
      </c>
      <c r="J9" s="27">
        <f>+B9+C9-D9+E9-F9+H9-I9-G9</f>
        <v>35421</v>
      </c>
      <c r="K9" s="14">
        <f>(J9-B9)/B9</f>
        <v>-0.00870368297324527</v>
      </c>
      <c r="L9" s="87">
        <f>SUM(L5:L8)</f>
        <v>44834</v>
      </c>
    </row>
    <row r="10" spans="1:10" ht="15.75">
      <c r="A10" s="49"/>
      <c r="B10" s="1"/>
      <c r="C10" s="1"/>
      <c r="D10" s="1"/>
      <c r="E10" s="1"/>
      <c r="F10" s="1"/>
      <c r="G10" s="1"/>
      <c r="H10" s="1"/>
      <c r="I10" s="1"/>
      <c r="J10" s="11"/>
    </row>
    <row r="11" spans="1:10" ht="12.75">
      <c r="A11" s="63"/>
      <c r="B11" s="53"/>
      <c r="C11" s="46"/>
      <c r="D11" s="46"/>
      <c r="E11" s="46"/>
      <c r="F11" s="46"/>
      <c r="G11" s="46"/>
      <c r="H11" s="53"/>
      <c r="I11" s="53"/>
      <c r="J11" s="53"/>
    </row>
    <row r="12" spans="1:10" ht="12.75">
      <c r="A12" s="19"/>
      <c r="B12" s="64"/>
      <c r="C12" s="46"/>
      <c r="D12" s="46"/>
      <c r="E12" s="46"/>
      <c r="F12" s="46"/>
      <c r="G12" s="46"/>
      <c r="H12" s="64"/>
      <c r="I12" s="64"/>
      <c r="J12" s="64"/>
    </row>
    <row r="13" spans="1:10" ht="12.75">
      <c r="A13" s="19"/>
      <c r="B13" s="64"/>
      <c r="C13" s="46"/>
      <c r="D13" s="46"/>
      <c r="E13" s="46"/>
      <c r="F13" s="46"/>
      <c r="G13" s="46"/>
      <c r="H13" s="64"/>
      <c r="I13" s="64"/>
      <c r="J13" s="64"/>
    </row>
    <row r="14" spans="1:10" ht="12.75">
      <c r="A14" s="19"/>
      <c r="B14" s="64"/>
      <c r="C14" s="46"/>
      <c r="D14" s="46"/>
      <c r="E14" s="46"/>
      <c r="F14" s="46"/>
      <c r="G14" s="46"/>
      <c r="H14" s="64"/>
      <c r="I14" s="64"/>
      <c r="J14" s="64"/>
    </row>
    <row r="15" spans="1:15" ht="12.75">
      <c r="A15" s="56"/>
      <c r="B15" s="52"/>
      <c r="C15" s="52"/>
      <c r="D15" s="52"/>
      <c r="E15" s="52"/>
      <c r="F15" s="52"/>
      <c r="G15" s="52"/>
      <c r="H15" s="52"/>
      <c r="I15" s="52"/>
      <c r="J15" s="52"/>
      <c r="K15" s="54"/>
      <c r="L15" s="45"/>
      <c r="M15" s="45"/>
      <c r="N15" s="45"/>
      <c r="O15" s="45"/>
    </row>
    <row r="16" spans="1:15" ht="12.75">
      <c r="A16" s="63"/>
      <c r="B16" s="53"/>
      <c r="C16" s="44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0" ht="12.75">
      <c r="A17" s="19"/>
      <c r="B17" s="53"/>
      <c r="C17" s="44"/>
      <c r="D17" s="44"/>
      <c r="E17" s="44"/>
      <c r="F17" s="44"/>
      <c r="G17" s="44"/>
      <c r="H17" s="44"/>
      <c r="I17" s="44"/>
      <c r="J17" s="44"/>
    </row>
    <row r="18" spans="1:10" ht="12.75">
      <c r="A18" s="19"/>
      <c r="B18" s="53"/>
      <c r="C18" s="44"/>
      <c r="D18" s="44"/>
      <c r="E18" s="44"/>
      <c r="F18" s="44"/>
      <c r="G18" s="44"/>
      <c r="H18" s="44"/>
      <c r="I18" s="44"/>
      <c r="J18" s="44"/>
    </row>
    <row r="19" spans="1:10" ht="12.75">
      <c r="A19" s="19"/>
      <c r="B19" s="53"/>
      <c r="C19" s="44"/>
      <c r="D19" s="44"/>
      <c r="E19" s="44"/>
      <c r="F19" s="44"/>
      <c r="G19" s="44"/>
      <c r="H19" s="44"/>
      <c r="I19" s="44"/>
      <c r="J19" s="44"/>
    </row>
    <row r="20" spans="1:10" s="62" customFormat="1" ht="12.75">
      <c r="A20" s="56"/>
      <c r="B20" s="53"/>
      <c r="C20" s="66"/>
      <c r="D20" s="45"/>
      <c r="E20" s="45"/>
      <c r="F20" s="45"/>
      <c r="G20" s="45"/>
      <c r="H20" s="45"/>
      <c r="I20" s="45"/>
      <c r="J20" s="45"/>
    </row>
  </sheetData>
  <sheetProtection/>
  <mergeCells count="10">
    <mergeCell ref="G3:H3"/>
    <mergeCell ref="L3:L4"/>
    <mergeCell ref="A2:L2"/>
    <mergeCell ref="A1:L1"/>
    <mergeCell ref="I3:I4"/>
    <mergeCell ref="J3:J4"/>
    <mergeCell ref="A3:B3"/>
    <mergeCell ref="C3:D3"/>
    <mergeCell ref="E3:F3"/>
    <mergeCell ref="K3:K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1.28125" style="3" customWidth="1"/>
    <col min="2" max="2" width="7.7109375" style="1" customWidth="1"/>
    <col min="3" max="3" width="8.57421875" style="1" customWidth="1"/>
    <col min="4" max="4" width="7.421875" style="1" customWidth="1"/>
    <col min="5" max="5" width="10.421875" style="1" customWidth="1"/>
    <col min="6" max="6" width="7.7109375" style="1" customWidth="1"/>
    <col min="7" max="7" width="9.57421875" style="1" customWidth="1"/>
    <col min="8" max="8" width="7.8515625" style="1" customWidth="1"/>
    <col min="9" max="9" width="7.421875" style="1" customWidth="1"/>
    <col min="10" max="10" width="12.28125" style="1" customWidth="1"/>
    <col min="11" max="11" width="13.57421875" style="1" customWidth="1"/>
    <col min="12" max="12" width="12.8515625" style="1" customWidth="1"/>
    <col min="13" max="16384" width="9.140625" style="1" customWidth="1"/>
  </cols>
  <sheetData>
    <row r="1" spans="1:12" ht="18.75">
      <c r="A1" s="105" t="s">
        <v>13</v>
      </c>
      <c r="B1" s="105"/>
      <c r="C1" s="105"/>
      <c r="D1" s="105"/>
      <c r="E1" s="105"/>
      <c r="F1" s="105"/>
      <c r="G1" s="105"/>
      <c r="H1" s="105"/>
      <c r="I1" s="105"/>
      <c r="J1" s="105"/>
      <c r="K1" s="128"/>
      <c r="L1" s="128"/>
    </row>
    <row r="2" spans="1:12" ht="15.75">
      <c r="A2" s="106" t="s">
        <v>72</v>
      </c>
      <c r="B2" s="106"/>
      <c r="C2" s="106"/>
      <c r="D2" s="106"/>
      <c r="E2" s="106"/>
      <c r="F2" s="106"/>
      <c r="G2" s="106"/>
      <c r="H2" s="106"/>
      <c r="I2" s="106"/>
      <c r="J2" s="106"/>
      <c r="K2" s="128"/>
      <c r="L2" s="128"/>
    </row>
    <row r="3" spans="1:12" ht="15.75">
      <c r="A3" s="99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s="6" customFormat="1" ht="77.25" customHeight="1">
      <c r="A4" s="112" t="s">
        <v>44</v>
      </c>
      <c r="B4" s="112"/>
      <c r="C4" s="110" t="s">
        <v>28</v>
      </c>
      <c r="D4" s="113"/>
      <c r="E4" s="110" t="s">
        <v>9</v>
      </c>
      <c r="F4" s="110"/>
      <c r="G4" s="110" t="s">
        <v>32</v>
      </c>
      <c r="H4" s="110"/>
      <c r="I4" s="114" t="s">
        <v>14</v>
      </c>
      <c r="J4" s="112" t="s">
        <v>52</v>
      </c>
      <c r="K4" s="129" t="s">
        <v>46</v>
      </c>
      <c r="L4" s="112" t="s">
        <v>37</v>
      </c>
    </row>
    <row r="5" spans="1:12" s="2" customFormat="1" ht="51" customHeight="1">
      <c r="A5" s="7" t="s">
        <v>4</v>
      </c>
      <c r="B5" s="7" t="s">
        <v>0</v>
      </c>
      <c r="C5" s="5" t="s">
        <v>1</v>
      </c>
      <c r="D5" s="5" t="s">
        <v>2</v>
      </c>
      <c r="E5" s="4" t="s">
        <v>8</v>
      </c>
      <c r="F5" s="4" t="s">
        <v>10</v>
      </c>
      <c r="G5" s="4" t="s">
        <v>33</v>
      </c>
      <c r="H5" s="4" t="s">
        <v>34</v>
      </c>
      <c r="I5" s="115"/>
      <c r="J5" s="116"/>
      <c r="K5" s="130"/>
      <c r="L5" s="116"/>
    </row>
    <row r="6" spans="1:12" s="2" customFormat="1" ht="33" customHeight="1">
      <c r="A6" s="8" t="s">
        <v>3</v>
      </c>
      <c r="B6" s="13">
        <f>+'tabella3 - movimentazione 2019'!B6</f>
        <v>219</v>
      </c>
      <c r="C6" s="10">
        <f>SUM('tabella3 - movimentazione 2019'!C6,'tabella 4 - movimentazione 2020'!C6,'tabella 5 - movimentazione 2021'!C5)</f>
        <v>0</v>
      </c>
      <c r="D6" s="10">
        <f>SUM('tabella3 - movimentazione 2019'!D6,'tabella 4 - movimentazione 2020'!D6,'tabella 5 - movimentazione 2021'!D5)</f>
        <v>0</v>
      </c>
      <c r="E6" s="10">
        <f>SUM('tabella3 - movimentazione 2019'!E6,'tabella 4 - movimentazione 2020'!E6,'tabella 5 - movimentazione 2021'!E5)</f>
        <v>0</v>
      </c>
      <c r="F6" s="10">
        <f>SUM('tabella3 - movimentazione 2019'!F6,'tabella 4 - movimentazione 2020'!F6,'tabella 5 - movimentazione 2021'!F5)</f>
        <v>0</v>
      </c>
      <c r="G6" s="10">
        <f>SUM('tabella3 - movimentazione 2019'!G6,'tabella 4 - movimentazione 2020'!G6,'tabella 5 - movimentazione 2021'!G5)</f>
        <v>0</v>
      </c>
      <c r="H6" s="10">
        <f>SUM('tabella3 - movimentazione 2019'!H6,'tabella 4 - movimentazione 2020'!H6,'tabella 5 - movimentazione 2021'!H5)</f>
        <v>380</v>
      </c>
      <c r="I6" s="10">
        <f>SUM('tabella3 - movimentazione 2019'!I6,'tabella 4 - movimentazione 2020'!I6,'tabella 5 - movimentazione 2021'!I5)</f>
        <v>76</v>
      </c>
      <c r="J6" s="27">
        <f>+B6+C6-D6-E6+F6+H6-I6-G6</f>
        <v>523</v>
      </c>
      <c r="K6" s="90">
        <f>(J6-B6)/B6</f>
        <v>1.3881278538812785</v>
      </c>
      <c r="L6" s="87">
        <v>1040</v>
      </c>
    </row>
    <row r="7" spans="1:12" s="2" customFormat="1" ht="33" customHeight="1">
      <c r="A7" s="9" t="s">
        <v>18</v>
      </c>
      <c r="B7" s="13">
        <f>+'tabella3 - movimentazione 2019'!B7</f>
        <v>23406</v>
      </c>
      <c r="C7" s="10">
        <f>SUM('tabella3 - movimentazione 2019'!C7,'tabella 4 - movimentazione 2020'!C7,'tabella 5 - movimentazione 2021'!C6)</f>
        <v>171</v>
      </c>
      <c r="D7" s="10">
        <f>SUM('tabella3 - movimentazione 2019'!D7,'tabella 4 - movimentazione 2020'!D7,'tabella 5 - movimentazione 2021'!D6)</f>
        <v>210</v>
      </c>
      <c r="E7" s="10">
        <f>SUM('tabella3 - movimentazione 2019'!E7,'tabella 4 - movimentazione 2020'!E7,'tabella 5 - movimentazione 2021'!E6)</f>
        <v>0</v>
      </c>
      <c r="F7" s="10">
        <f>SUM('tabella3 - movimentazione 2019'!F7,'tabella 4 - movimentazione 2020'!F7,'tabella 5 - movimentazione 2021'!F6)</f>
        <v>0</v>
      </c>
      <c r="G7" s="10">
        <v>0</v>
      </c>
      <c r="H7" s="10">
        <f>SUM('tabella3 - movimentazione 2019'!H7,'tabella 4 - movimentazione 2020'!H7,'tabella 5 - movimentazione 2021'!H6)</f>
        <v>1946</v>
      </c>
      <c r="I7" s="10">
        <f>SUM('tabella3 - movimentazione 2019'!I7,'tabella 4 - movimentazione 2020'!I7,'tabella 5 - movimentazione 2021'!I6)</f>
        <v>2174</v>
      </c>
      <c r="J7" s="27">
        <f>+B7+C7-D7-E7+F7+H7-I7-G7</f>
        <v>23139</v>
      </c>
      <c r="K7" s="90">
        <f>(J7-B7)/B7</f>
        <v>-0.011407331453473469</v>
      </c>
      <c r="L7" s="87">
        <v>26544</v>
      </c>
    </row>
    <row r="8" spans="1:12" s="2" customFormat="1" ht="33" customHeight="1">
      <c r="A8" s="9" t="s">
        <v>19</v>
      </c>
      <c r="B8" s="13">
        <f>+'tabella3 - movimentazione 2019'!B8</f>
        <v>13183</v>
      </c>
      <c r="C8" s="10">
        <f>SUM('tabella3 - movimentazione 2019'!C8,'tabella 4 - movimentazione 2020'!C8,'tabella 5 - movimentazione 2021'!C7)</f>
        <v>98</v>
      </c>
      <c r="D8" s="10">
        <f>SUM('tabella3 - movimentazione 2019'!D8,'tabella 4 - movimentazione 2020'!D8,'tabella 5 - movimentazione 2021'!D7)</f>
        <v>90</v>
      </c>
      <c r="E8" s="10">
        <f>SUM('tabella3 - movimentazione 2019'!E8,'tabella 4 - movimentazione 2020'!E8,'tabella 5 - movimentazione 2021'!E7)</f>
        <v>0</v>
      </c>
      <c r="F8" s="10">
        <f>SUM('tabella3 - movimentazione 2019'!F8,'tabella 4 - movimentazione 2020'!F8,'tabella 5 - movimentazione 2021'!F7)</f>
        <v>0</v>
      </c>
      <c r="G8" s="10">
        <v>0</v>
      </c>
      <c r="H8" s="10">
        <f>SUM('tabella3 - movimentazione 2019'!H8,'tabella 4 - movimentazione 2020'!H8,'tabella 5 - movimentazione 2021'!H7)</f>
        <v>89</v>
      </c>
      <c r="I8" s="10">
        <f>SUM('tabella3 - movimentazione 2019'!I8,'tabella 4 - movimentazione 2020'!I8,'tabella 5 - movimentazione 2021'!I7)</f>
        <v>1706</v>
      </c>
      <c r="J8" s="27">
        <f>+B8+C8-D8-E8+F8+H8-I8-G8</f>
        <v>11574</v>
      </c>
      <c r="K8" s="90">
        <f>(J8-B8)/B8</f>
        <v>-0.122051126450732</v>
      </c>
      <c r="L8" s="87">
        <v>17065</v>
      </c>
    </row>
    <row r="9" spans="1:12" s="2" customFormat="1" ht="33" customHeight="1">
      <c r="A9" s="9" t="s">
        <v>20</v>
      </c>
      <c r="B9" s="13">
        <f>+'tabella3 - movimentazione 2019'!B9</f>
        <v>158</v>
      </c>
      <c r="C9" s="10">
        <f>SUM('tabella3 - movimentazione 2019'!C9,'tabella 4 - movimentazione 2020'!C9,'tabella 5 - movimentazione 2021'!C8)</f>
        <v>1</v>
      </c>
      <c r="D9" s="10">
        <f>SUM('tabella3 - movimentazione 2019'!D9,'tabella 4 - movimentazione 2020'!D9,'tabella 5 - movimentazione 2021'!D8)</f>
        <v>0</v>
      </c>
      <c r="E9" s="10">
        <f>SUM('tabella3 - movimentazione 2019'!E9,'tabella 4 - movimentazione 2020'!E9,'tabella 5 - movimentazione 2021'!E8)</f>
        <v>0</v>
      </c>
      <c r="F9" s="10">
        <f>SUM('tabella3 - movimentazione 2019'!F9,'tabella 4 - movimentazione 2020'!F9,'tabella 5 - movimentazione 2021'!F8)</f>
        <v>0</v>
      </c>
      <c r="G9" s="10">
        <f>SUM('tabella3 - movimentazione 2019'!G9,'tabella 4 - movimentazione 2020'!G9,'tabella 5 - movimentazione 2021'!G8)</f>
        <v>0</v>
      </c>
      <c r="H9" s="10">
        <f>SUM('tabella3 - movimentazione 2019'!H9,'tabella 4 - movimentazione 2020'!H9,'tabella 5 - movimentazione 2021'!H8)</f>
        <v>31</v>
      </c>
      <c r="I9" s="10">
        <f>SUM('tabella3 - movimentazione 2019'!I9,'tabella 4 - movimentazione 2020'!I9,'tabella 5 - movimentazione 2021'!I8)</f>
        <v>5</v>
      </c>
      <c r="J9" s="27">
        <f>+B9+C9-D9-E9+F9+H9-I9-G9</f>
        <v>185</v>
      </c>
      <c r="K9" s="90">
        <f>(J9-B9)/B9</f>
        <v>0.17088607594936708</v>
      </c>
      <c r="L9" s="87">
        <v>185</v>
      </c>
    </row>
    <row r="10" spans="1:12" s="2" customFormat="1" ht="33" customHeight="1">
      <c r="A10" s="15" t="s">
        <v>5</v>
      </c>
      <c r="B10" s="13">
        <f>+'tabella3 - movimentazione 2019'!B10</f>
        <v>36966</v>
      </c>
      <c r="C10" s="27">
        <f aca="true" t="shared" si="0" ref="C10:I10">SUM(C6:C9)</f>
        <v>270</v>
      </c>
      <c r="D10" s="27">
        <f t="shared" si="0"/>
        <v>300</v>
      </c>
      <c r="E10" s="27">
        <f t="shared" si="0"/>
        <v>0</v>
      </c>
      <c r="F10" s="27">
        <f t="shared" si="0"/>
        <v>0</v>
      </c>
      <c r="G10" s="27">
        <f t="shared" si="0"/>
        <v>0</v>
      </c>
      <c r="H10" s="27">
        <f t="shared" si="0"/>
        <v>2446</v>
      </c>
      <c r="I10" s="27">
        <f t="shared" si="0"/>
        <v>3961</v>
      </c>
      <c r="J10" s="27">
        <f>+B10+C10-D10-E10+F10+H10-I10-G10</f>
        <v>35421</v>
      </c>
      <c r="K10" s="90">
        <f>(J10-B10)/B10</f>
        <v>-0.04179516312286966</v>
      </c>
      <c r="L10" s="87">
        <f>SUM(L6:L9)</f>
        <v>44834</v>
      </c>
    </row>
    <row r="11" spans="1:12" s="97" customFormat="1" ht="15.75">
      <c r="A11" s="56"/>
      <c r="B11" s="52"/>
      <c r="C11" s="52"/>
      <c r="D11" s="52"/>
      <c r="E11" s="52"/>
      <c r="F11" s="52"/>
      <c r="G11" s="52"/>
      <c r="H11" s="52"/>
      <c r="I11" s="52"/>
      <c r="J11" s="52"/>
      <c r="K11" s="96"/>
      <c r="L11" s="54"/>
    </row>
    <row r="12" spans="1:10" ht="15.75">
      <c r="A12" s="63"/>
      <c r="B12" s="53"/>
      <c r="C12" s="46"/>
      <c r="D12" s="46"/>
      <c r="E12" s="46"/>
      <c r="F12" s="46"/>
      <c r="G12" s="46"/>
      <c r="H12" s="53"/>
      <c r="I12" s="53"/>
      <c r="J12" s="53"/>
    </row>
    <row r="13" spans="1:10" ht="15.75">
      <c r="A13" s="19"/>
      <c r="B13" s="64"/>
      <c r="C13" s="46"/>
      <c r="D13" s="46"/>
      <c r="E13" s="46"/>
      <c r="F13" s="46"/>
      <c r="G13" s="46"/>
      <c r="H13" s="53"/>
      <c r="I13" s="53"/>
      <c r="J13" s="53"/>
    </row>
    <row r="14" spans="1:10" ht="15.75">
      <c r="A14" s="19"/>
      <c r="B14" s="64"/>
      <c r="C14" s="46"/>
      <c r="D14" s="46"/>
      <c r="E14" s="46"/>
      <c r="F14" s="46"/>
      <c r="G14" s="46"/>
      <c r="H14" s="53"/>
      <c r="I14" s="53"/>
      <c r="J14" s="53"/>
    </row>
    <row r="15" spans="1:10" ht="15.75">
      <c r="A15" s="19"/>
      <c r="B15" s="64"/>
      <c r="C15" s="46"/>
      <c r="D15" s="46"/>
      <c r="E15" s="46"/>
      <c r="F15" s="46"/>
      <c r="G15" s="46"/>
      <c r="H15" s="53"/>
      <c r="I15" s="53"/>
      <c r="J15" s="53"/>
    </row>
    <row r="16" spans="1:10" s="65" customFormat="1" ht="15.75">
      <c r="A16" s="56"/>
      <c r="B16" s="52"/>
      <c r="C16" s="52"/>
      <c r="D16" s="52"/>
      <c r="E16" s="52"/>
      <c r="F16" s="52"/>
      <c r="G16" s="52"/>
      <c r="H16" s="52"/>
      <c r="I16" s="52"/>
      <c r="J16" s="52"/>
    </row>
    <row r="18" ht="15.75">
      <c r="C18" s="57"/>
    </row>
    <row r="19" ht="15.75">
      <c r="C19" s="57"/>
    </row>
    <row r="20" ht="15.75">
      <c r="C20" s="57"/>
    </row>
    <row r="22" ht="15.75">
      <c r="I22" s="57"/>
    </row>
  </sheetData>
  <sheetProtection/>
  <mergeCells count="10">
    <mergeCell ref="I4:I5"/>
    <mergeCell ref="J4:J5"/>
    <mergeCell ref="L4:L5"/>
    <mergeCell ref="G4:H4"/>
    <mergeCell ref="A2:L2"/>
    <mergeCell ref="A1:L1"/>
    <mergeCell ref="K4:K5"/>
    <mergeCell ref="A4:B4"/>
    <mergeCell ref="E4:F4"/>
    <mergeCell ref="C4:D4"/>
  </mergeCells>
  <printOptions horizontalCentered="1"/>
  <pageMargins left="0.7874015748031497" right="0.7874015748031497" top="0.984251968503937" bottom="0.7874015748031497" header="0.5905511811023623" footer="0.31496062992125984"/>
  <pageSetup cellComments="asDisplayed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="90" zoomScaleNormal="90" zoomScalePageLayoutView="91" workbookViewId="0" topLeftCell="A1">
      <selection activeCell="E24" sqref="E24"/>
    </sheetView>
  </sheetViews>
  <sheetFormatPr defaultColWidth="9.140625" defaultRowHeight="12.75"/>
  <cols>
    <col min="1" max="1" width="18.7109375" style="0" customWidth="1"/>
    <col min="2" max="2" width="25.8515625" style="0" customWidth="1"/>
    <col min="3" max="3" width="29.8515625" style="0" customWidth="1"/>
    <col min="4" max="4" width="69.57421875" style="16" bestFit="1" customWidth="1"/>
    <col min="5" max="5" width="28.421875" style="16" bestFit="1" customWidth="1"/>
  </cols>
  <sheetData>
    <row r="1" ht="12.75">
      <c r="A1" s="37">
        <v>2019</v>
      </c>
    </row>
    <row r="2" spans="1:5" s="18" customFormat="1" ht="15.75" customHeight="1">
      <c r="A2" s="37" t="s">
        <v>11</v>
      </c>
      <c r="B2" s="60" t="s">
        <v>23</v>
      </c>
      <c r="C2" s="38" t="s">
        <v>12</v>
      </c>
      <c r="D2" s="38" t="s">
        <v>54</v>
      </c>
      <c r="E2" s="38" t="s">
        <v>55</v>
      </c>
    </row>
    <row r="3" spans="1:5" ht="12.75">
      <c r="A3" s="84">
        <v>20</v>
      </c>
      <c r="B3" s="84"/>
      <c r="C3" s="100" t="s">
        <v>21</v>
      </c>
      <c r="D3" s="40" t="s">
        <v>66</v>
      </c>
      <c r="E3" s="40" t="s">
        <v>56</v>
      </c>
    </row>
    <row r="4" spans="1:5" s="18" customFormat="1" ht="15.75" customHeight="1">
      <c r="A4" s="39">
        <v>2</v>
      </c>
      <c r="B4" s="39"/>
      <c r="C4" s="100" t="s">
        <v>21</v>
      </c>
      <c r="D4" s="40" t="s">
        <v>67</v>
      </c>
      <c r="E4" s="40" t="s">
        <v>56</v>
      </c>
    </row>
    <row r="5" spans="1:5" s="18" customFormat="1" ht="15.75" customHeight="1">
      <c r="A5" s="39">
        <v>118</v>
      </c>
      <c r="B5" s="39"/>
      <c r="C5" s="100" t="s">
        <v>21</v>
      </c>
      <c r="D5" s="40" t="s">
        <v>68</v>
      </c>
      <c r="E5" s="40" t="s">
        <v>58</v>
      </c>
    </row>
    <row r="6" spans="1:5" s="18" customFormat="1" ht="15.75" customHeight="1">
      <c r="A6" s="39">
        <v>20</v>
      </c>
      <c r="B6" s="39"/>
      <c r="C6" s="100" t="s">
        <v>16</v>
      </c>
      <c r="D6" s="40" t="s">
        <v>22</v>
      </c>
      <c r="E6" s="40" t="s">
        <v>59</v>
      </c>
    </row>
    <row r="7" spans="1:5" s="18" customFormat="1" ht="15.75" customHeight="1">
      <c r="A7" s="39">
        <v>20</v>
      </c>
      <c r="B7" s="39"/>
      <c r="C7" s="100" t="s">
        <v>17</v>
      </c>
      <c r="D7" s="40" t="s">
        <v>22</v>
      </c>
      <c r="E7" s="40" t="s">
        <v>59</v>
      </c>
    </row>
    <row r="8" spans="1:5" s="18" customFormat="1" ht="15.75" customHeight="1">
      <c r="A8" s="37">
        <f>SUM(A3:A7)</f>
        <v>180</v>
      </c>
      <c r="B8" s="37">
        <f>SUM(B3:B5)</f>
        <v>0</v>
      </c>
      <c r="C8" s="131"/>
      <c r="D8" s="131"/>
      <c r="E8" s="101"/>
    </row>
    <row r="9" spans="1:5" s="18" customFormat="1" ht="15.75" customHeight="1">
      <c r="A9" s="35"/>
      <c r="B9" s="35"/>
      <c r="C9" s="35"/>
      <c r="D9" s="35"/>
      <c r="E9" s="17"/>
    </row>
    <row r="10" spans="1:5" s="18" customFormat="1" ht="15.75" customHeight="1">
      <c r="A10" s="37">
        <v>2020</v>
      </c>
      <c r="B10" s="36"/>
      <c r="C10" s="31"/>
      <c r="D10" s="31"/>
      <c r="E10" s="17"/>
    </row>
    <row r="11" spans="1:5" s="18" customFormat="1" ht="15.75" customHeight="1">
      <c r="A11" s="37" t="s">
        <v>11</v>
      </c>
      <c r="B11" s="60" t="s">
        <v>23</v>
      </c>
      <c r="C11" s="38" t="s">
        <v>12</v>
      </c>
      <c r="D11" s="38" t="s">
        <v>54</v>
      </c>
      <c r="E11" s="38" t="s">
        <v>55</v>
      </c>
    </row>
    <row r="12" spans="1:5" s="18" customFormat="1" ht="15.75" customHeight="1">
      <c r="A12" s="41">
        <v>510</v>
      </c>
      <c r="B12" s="41"/>
      <c r="C12" s="100" t="s">
        <v>21</v>
      </c>
      <c r="D12" s="40" t="s">
        <v>69</v>
      </c>
      <c r="E12" s="40" t="s">
        <v>60</v>
      </c>
    </row>
    <row r="13" spans="1:5" s="18" customFormat="1" ht="15.75" customHeight="1">
      <c r="A13" s="41">
        <v>296</v>
      </c>
      <c r="B13" s="41"/>
      <c r="C13" s="100" t="s">
        <v>21</v>
      </c>
      <c r="D13" s="40" t="s">
        <v>38</v>
      </c>
      <c r="E13" s="40" t="s">
        <v>57</v>
      </c>
    </row>
    <row r="14" spans="1:5" s="59" customFormat="1" ht="15.75" customHeight="1">
      <c r="A14" s="61">
        <v>150</v>
      </c>
      <c r="B14" s="61"/>
      <c r="C14" s="100" t="s">
        <v>39</v>
      </c>
      <c r="D14" s="40" t="s">
        <v>40</v>
      </c>
      <c r="E14" s="40" t="s">
        <v>61</v>
      </c>
    </row>
    <row r="15" spans="1:5" s="18" customFormat="1" ht="15.75" customHeight="1">
      <c r="A15" s="39">
        <v>10</v>
      </c>
      <c r="B15" s="39"/>
      <c r="C15" s="100" t="s">
        <v>39</v>
      </c>
      <c r="D15" s="40" t="s">
        <v>41</v>
      </c>
      <c r="E15" s="40" t="s">
        <v>57</v>
      </c>
    </row>
    <row r="16" spans="1:5" s="18" customFormat="1" ht="15.75" customHeight="1">
      <c r="A16" s="39">
        <v>31</v>
      </c>
      <c r="B16" s="39"/>
      <c r="C16" s="100" t="s">
        <v>16</v>
      </c>
      <c r="D16" s="40" t="s">
        <v>22</v>
      </c>
      <c r="E16" s="40" t="s">
        <v>59</v>
      </c>
    </row>
    <row r="17" spans="1:5" s="18" customFormat="1" ht="15.75" customHeight="1">
      <c r="A17" s="39">
        <v>9</v>
      </c>
      <c r="B17" s="39"/>
      <c r="C17" s="100" t="s">
        <v>17</v>
      </c>
      <c r="D17" s="40" t="s">
        <v>22</v>
      </c>
      <c r="E17" s="101"/>
    </row>
    <row r="18" spans="1:5" s="18" customFormat="1" ht="15.75" customHeight="1">
      <c r="A18" s="98">
        <f>SUM(A12:A17)</f>
        <v>1006</v>
      </c>
      <c r="B18" s="98">
        <f>SUM(B12:B15)</f>
        <v>0</v>
      </c>
      <c r="C18" s="33"/>
      <c r="D18" s="34"/>
      <c r="E18" s="17"/>
    </row>
    <row r="19" spans="1:5" s="18" customFormat="1" ht="15.75" customHeight="1">
      <c r="A19" s="36"/>
      <c r="B19" s="36"/>
      <c r="C19" s="33"/>
      <c r="D19" s="34"/>
      <c r="E19" s="17"/>
    </row>
    <row r="20" spans="1:5" s="18" customFormat="1" ht="15.75" customHeight="1">
      <c r="A20" s="37">
        <v>2021</v>
      </c>
      <c r="B20" s="36"/>
      <c r="C20" s="33"/>
      <c r="D20" s="34"/>
      <c r="E20" s="17"/>
    </row>
    <row r="21" spans="1:5" s="18" customFormat="1" ht="15.75" customHeight="1">
      <c r="A21" s="37" t="s">
        <v>11</v>
      </c>
      <c r="B21" s="60"/>
      <c r="C21" s="38" t="s">
        <v>12</v>
      </c>
      <c r="D21" s="38" t="s">
        <v>54</v>
      </c>
      <c r="E21" s="38" t="s">
        <v>55</v>
      </c>
    </row>
    <row r="22" spans="1:5" s="18" customFormat="1" ht="15.75" customHeight="1">
      <c r="A22" s="41">
        <f>313+687</f>
        <v>1000</v>
      </c>
      <c r="B22" s="41"/>
      <c r="C22" s="100" t="s">
        <v>21</v>
      </c>
      <c r="D22" s="40" t="s">
        <v>42</v>
      </c>
      <c r="E22" s="40" t="s">
        <v>62</v>
      </c>
    </row>
    <row r="23" spans="1:5" s="18" customFormat="1" ht="15.75" customHeight="1">
      <c r="A23" s="41">
        <v>175</v>
      </c>
      <c r="B23" s="41"/>
      <c r="C23" s="100" t="s">
        <v>39</v>
      </c>
      <c r="D23" s="40" t="s">
        <v>70</v>
      </c>
      <c r="E23" s="40" t="s">
        <v>63</v>
      </c>
    </row>
    <row r="24" spans="1:5" s="18" customFormat="1" ht="15.75" customHeight="1">
      <c r="A24" s="41">
        <v>45</v>
      </c>
      <c r="B24" s="41"/>
      <c r="C24" s="100" t="s">
        <v>39</v>
      </c>
      <c r="D24" s="40" t="s">
        <v>71</v>
      </c>
      <c r="E24" s="40" t="s">
        <v>64</v>
      </c>
    </row>
    <row r="25" spans="1:5" s="18" customFormat="1" ht="15.75" customHeight="1">
      <c r="A25" s="39">
        <v>38</v>
      </c>
      <c r="B25" s="39"/>
      <c r="C25" s="100" t="s">
        <v>16</v>
      </c>
      <c r="D25" s="40" t="s">
        <v>22</v>
      </c>
      <c r="E25" s="40" t="s">
        <v>59</v>
      </c>
    </row>
    <row r="26" spans="1:5" s="18" customFormat="1" ht="15.75" customHeight="1">
      <c r="A26" s="39">
        <v>2</v>
      </c>
      <c r="B26" s="39"/>
      <c r="C26" s="100" t="s">
        <v>17</v>
      </c>
      <c r="D26" s="40" t="s">
        <v>22</v>
      </c>
      <c r="E26" s="40" t="s">
        <v>59</v>
      </c>
    </row>
    <row r="27" spans="1:5" s="18" customFormat="1" ht="15.75" customHeight="1">
      <c r="A27" s="98">
        <f>SUM(A22:A26)</f>
        <v>1260</v>
      </c>
      <c r="B27" s="98">
        <f>SUM(B22:B26)</f>
        <v>0</v>
      </c>
      <c r="C27" s="48"/>
      <c r="D27" s="34"/>
      <c r="E27" s="17"/>
    </row>
    <row r="28" spans="1:5" s="18" customFormat="1" ht="15.75" customHeight="1">
      <c r="A28" s="36"/>
      <c r="B28" s="36"/>
      <c r="C28" s="48"/>
      <c r="D28" s="34"/>
      <c r="E28" s="17"/>
    </row>
    <row r="29" spans="1:5" s="18" customFormat="1" ht="15.75" customHeight="1" thickBot="1">
      <c r="A29" s="36"/>
      <c r="B29" s="36"/>
      <c r="C29" s="48"/>
      <c r="D29" s="34"/>
      <c r="E29" s="17"/>
    </row>
    <row r="30" spans="1:5" s="18" customFormat="1" ht="15.75" customHeight="1">
      <c r="A30" s="92" t="s">
        <v>29</v>
      </c>
      <c r="B30" s="93" t="s">
        <v>30</v>
      </c>
      <c r="C30" s="134"/>
      <c r="D30" s="135"/>
      <c r="E30" s="17"/>
    </row>
    <row r="31" spans="1:5" s="18" customFormat="1" ht="15.75" customHeight="1" thickBot="1">
      <c r="A31" s="94">
        <f>A8+A18+A27</f>
        <v>2446</v>
      </c>
      <c r="B31" s="94">
        <f>B8+B18+B27</f>
        <v>0</v>
      </c>
      <c r="C31" s="132"/>
      <c r="D31" s="133"/>
      <c r="E31" s="17"/>
    </row>
  </sheetData>
  <sheetProtection/>
  <mergeCells count="3">
    <mergeCell ref="C8:D8"/>
    <mergeCell ref="C31:D31"/>
    <mergeCell ref="C30:D30"/>
  </mergeCells>
  <printOptions horizontalCentered="1"/>
  <pageMargins left="0.4724409448818898" right="0.4724409448818898" top="0.7480314960629921" bottom="0.3937007874015748" header="0.2362204724409449" footer="0.1968503937007874"/>
  <pageSetup horizontalDpi="600" verticalDpi="600" orientation="landscape" paperSize="9" scale="81" r:id="rId1"/>
  <headerFooter alignWithMargins="0">
    <oddHeader>&amp;C&amp;"Times New Roman,Grassetto"&amp;14AGENZIA DELLE ENTRATE
Tab. 7 - Assunzioni nel triennio 2019-2021&amp;"Arial,Normale"&amp;10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Sogei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PASCIUCCO GIAN PAOLO</cp:lastModifiedBy>
  <cp:lastPrinted>2019-10-16T07:19:44Z</cp:lastPrinted>
  <dcterms:created xsi:type="dcterms:W3CDTF">2001-04-05T09:26:51Z</dcterms:created>
  <dcterms:modified xsi:type="dcterms:W3CDTF">2019-10-22T10:18:43Z</dcterms:modified>
  <cp:category/>
  <cp:version/>
  <cp:contentType/>
  <cp:contentStatus/>
</cp:coreProperties>
</file>